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65491" windowWidth="9720" windowHeight="6495" tabRatio="599" activeTab="0"/>
  </bookViews>
  <sheets>
    <sheet name="環境保護" sheetId="1" r:id="rId1"/>
  </sheets>
  <definedNames>
    <definedName name="HTML_CodePage" hidden="1">950</definedName>
    <definedName name="HTML_Control" hidden="1">{"'A12'!$A$2:$F$52","'A12'!$A$1:$F$52"}</definedName>
    <definedName name="HTML_Description" hidden="1">""</definedName>
    <definedName name="HTML_Email" hidden="1">""</definedName>
    <definedName name="HTML_Header" hidden="1">"A12"</definedName>
    <definedName name="HTML_LastUpdate" hidden="1">"1999/6/16"</definedName>
    <definedName name="HTML_LineAfter" hidden="1">FALSE</definedName>
    <definedName name="HTML_LineBefore" hidden="1">FALSE</definedName>
    <definedName name="HTML_Name" hidden="1">"主計室"</definedName>
    <definedName name="HTML_OBDlg2" hidden="1">TRUE</definedName>
    <definedName name="HTML_OBDlg4" hidden="1">TRUE</definedName>
    <definedName name="HTML_OS" hidden="1">0</definedName>
    <definedName name="HTML_PathFile" hidden="1">"C:\joy\Mya12.htm"</definedName>
    <definedName name="HTML_Title" hidden="1">"A統計資料"</definedName>
  </definedNames>
  <calcPr fullCalcOnLoad="1"/>
</workbook>
</file>

<file path=xl/sharedStrings.xml><?xml version="1.0" encoding="utf-8"?>
<sst xmlns="http://schemas.openxmlformats.org/spreadsheetml/2006/main" count="235" uniqueCount="117">
  <si>
    <t>A、本市重要統計指標</t>
  </si>
  <si>
    <t>77年</t>
  </si>
  <si>
    <t>78年</t>
  </si>
  <si>
    <t>79年</t>
  </si>
  <si>
    <t>80年</t>
  </si>
  <si>
    <t>81年</t>
  </si>
  <si>
    <t>82年</t>
  </si>
  <si>
    <t>83年</t>
  </si>
  <si>
    <t>84年</t>
  </si>
  <si>
    <t>85年</t>
  </si>
  <si>
    <t>86年</t>
  </si>
  <si>
    <t>-</t>
  </si>
  <si>
    <t>年月別</t>
  </si>
  <si>
    <t>08、環    境    保    護</t>
  </si>
  <si>
    <t>空氣污染測定</t>
  </si>
  <si>
    <r>
      <t xml:space="preserve">       </t>
    </r>
    <r>
      <rPr>
        <sz val="12"/>
        <rFont val="新細明體"/>
        <family val="1"/>
      </rPr>
      <t>1月</t>
    </r>
  </si>
  <si>
    <r>
      <t xml:space="preserve">       </t>
    </r>
    <r>
      <rPr>
        <sz val="12"/>
        <rFont val="新細明體"/>
        <family val="1"/>
      </rPr>
      <t>3月</t>
    </r>
  </si>
  <si>
    <r>
      <t xml:space="preserve">       </t>
    </r>
    <r>
      <rPr>
        <sz val="12"/>
        <rFont val="新細明體"/>
        <family val="1"/>
      </rPr>
      <t>4月</t>
    </r>
  </si>
  <si>
    <r>
      <t xml:space="preserve">       </t>
    </r>
    <r>
      <rPr>
        <sz val="12"/>
        <rFont val="新細明體"/>
        <family val="1"/>
      </rPr>
      <t>5月</t>
    </r>
  </si>
  <si>
    <r>
      <t xml:space="preserve">       </t>
    </r>
    <r>
      <rPr>
        <sz val="12"/>
        <rFont val="新細明體"/>
        <family val="1"/>
      </rPr>
      <t>6月</t>
    </r>
  </si>
  <si>
    <r>
      <t xml:space="preserve">       </t>
    </r>
    <r>
      <rPr>
        <sz val="12"/>
        <rFont val="新細明體"/>
        <family val="1"/>
      </rPr>
      <t>7月</t>
    </r>
  </si>
  <si>
    <r>
      <t xml:space="preserve">       </t>
    </r>
    <r>
      <rPr>
        <sz val="12"/>
        <rFont val="新細明體"/>
        <family val="1"/>
      </rPr>
      <t>8月</t>
    </r>
  </si>
  <si>
    <r>
      <t xml:space="preserve">       </t>
    </r>
    <r>
      <rPr>
        <sz val="12"/>
        <rFont val="新細明體"/>
        <family val="1"/>
      </rPr>
      <t>9月</t>
    </r>
  </si>
  <si>
    <r>
      <t xml:space="preserve">       </t>
    </r>
    <r>
      <rPr>
        <sz val="12"/>
        <rFont val="新細明體"/>
        <family val="1"/>
      </rPr>
      <t>2月</t>
    </r>
  </si>
  <si>
    <r>
      <t xml:space="preserve">     </t>
    </r>
    <r>
      <rPr>
        <sz val="12"/>
        <rFont val="新細明體"/>
        <family val="1"/>
      </rPr>
      <t>10月</t>
    </r>
  </si>
  <si>
    <r>
      <t xml:space="preserve">     </t>
    </r>
    <r>
      <rPr>
        <sz val="12"/>
        <rFont val="新細明體"/>
        <family val="1"/>
      </rPr>
      <t>11月</t>
    </r>
  </si>
  <si>
    <r>
      <t xml:space="preserve">     </t>
    </r>
    <r>
      <rPr>
        <sz val="12"/>
        <rFont val="新細明體"/>
        <family val="1"/>
      </rPr>
      <t>12月</t>
    </r>
  </si>
  <si>
    <t>87年</t>
  </si>
  <si>
    <r>
      <t xml:space="preserve">       </t>
    </r>
    <r>
      <rPr>
        <sz val="12"/>
        <rFont val="新細明體"/>
        <family val="1"/>
      </rPr>
      <t>10月</t>
    </r>
  </si>
  <si>
    <r>
      <t xml:space="preserve">       </t>
    </r>
    <r>
      <rPr>
        <sz val="12"/>
        <rFont val="新細明體"/>
        <family val="1"/>
      </rPr>
      <t>11月</t>
    </r>
  </si>
  <si>
    <r>
      <t xml:space="preserve">       </t>
    </r>
    <r>
      <rPr>
        <sz val="12"/>
        <rFont val="新細明體"/>
        <family val="1"/>
      </rPr>
      <t>12月</t>
    </r>
  </si>
  <si>
    <r>
      <t>88</t>
    </r>
    <r>
      <rPr>
        <b/>
        <sz val="12"/>
        <rFont val="新細明體"/>
        <family val="1"/>
      </rPr>
      <t>年</t>
    </r>
  </si>
  <si>
    <r>
      <t>當月較上月增減</t>
    </r>
    <r>
      <rPr>
        <sz val="12"/>
        <rFont val="Times New Roman"/>
        <family val="1"/>
      </rPr>
      <t>%</t>
    </r>
  </si>
  <si>
    <r>
      <t>當月較上年同月增減</t>
    </r>
    <r>
      <rPr>
        <sz val="12"/>
        <rFont val="Times New Roman"/>
        <family val="1"/>
      </rPr>
      <t>%</t>
    </r>
  </si>
  <si>
    <r>
      <t>1</t>
    </r>
    <r>
      <rPr>
        <sz val="12"/>
        <rFont val="新細明體"/>
        <family val="1"/>
      </rPr>
      <t>月</t>
    </r>
  </si>
  <si>
    <r>
      <t>2</t>
    </r>
    <r>
      <rPr>
        <sz val="12"/>
        <rFont val="新細明體"/>
        <family val="1"/>
      </rPr>
      <t>月</t>
    </r>
  </si>
  <si>
    <r>
      <t>3</t>
    </r>
    <r>
      <rPr>
        <sz val="12"/>
        <rFont val="新細明體"/>
        <family val="1"/>
      </rPr>
      <t>月</t>
    </r>
  </si>
  <si>
    <r>
      <t>4</t>
    </r>
    <r>
      <rPr>
        <sz val="12"/>
        <rFont val="新細明體"/>
        <family val="1"/>
      </rPr>
      <t>月</t>
    </r>
  </si>
  <si>
    <t>平均每日垃圾清運量（公噸）</t>
  </si>
  <si>
    <t>平均每日水肥清運量（公噸）</t>
  </si>
  <si>
    <r>
      <t>5</t>
    </r>
    <r>
      <rPr>
        <sz val="12"/>
        <rFont val="新細明體"/>
        <family val="1"/>
      </rPr>
      <t>月</t>
    </r>
  </si>
  <si>
    <r>
      <t>6</t>
    </r>
    <r>
      <rPr>
        <sz val="12"/>
        <rFont val="新細明體"/>
        <family val="1"/>
      </rPr>
      <t>月</t>
    </r>
  </si>
  <si>
    <r>
      <t>7</t>
    </r>
    <r>
      <rPr>
        <sz val="12"/>
        <rFont val="新細明體"/>
        <family val="1"/>
      </rPr>
      <t>月</t>
    </r>
  </si>
  <si>
    <r>
      <t>8</t>
    </r>
    <r>
      <rPr>
        <sz val="12"/>
        <rFont val="新細明體"/>
        <family val="1"/>
      </rPr>
      <t>月</t>
    </r>
  </si>
  <si>
    <r>
      <t>9</t>
    </r>
    <r>
      <rPr>
        <sz val="12"/>
        <rFont val="新細明體"/>
        <family val="1"/>
      </rPr>
      <t>月</t>
    </r>
  </si>
  <si>
    <r>
      <t>9</t>
    </r>
    <r>
      <rPr>
        <sz val="12"/>
        <rFont val="細明體"/>
        <family val="3"/>
      </rPr>
      <t>月</t>
    </r>
  </si>
  <si>
    <r>
      <t>10</t>
    </r>
    <r>
      <rPr>
        <sz val="12"/>
        <rFont val="細明體"/>
        <family val="3"/>
      </rPr>
      <t>月</t>
    </r>
  </si>
  <si>
    <r>
      <t>10</t>
    </r>
    <r>
      <rPr>
        <sz val="12"/>
        <rFont val="細明體"/>
        <family val="3"/>
      </rPr>
      <t>月</t>
    </r>
  </si>
  <si>
    <r>
      <t>11</t>
    </r>
    <r>
      <rPr>
        <sz val="12"/>
        <rFont val="細明體"/>
        <family val="3"/>
      </rPr>
      <t>月</t>
    </r>
  </si>
  <si>
    <r>
      <t>11</t>
    </r>
    <r>
      <rPr>
        <sz val="12"/>
        <rFont val="細明體"/>
        <family val="3"/>
      </rPr>
      <t>月</t>
    </r>
  </si>
  <si>
    <r>
      <t>12</t>
    </r>
    <r>
      <rPr>
        <sz val="12"/>
        <rFont val="細明體"/>
        <family val="3"/>
      </rPr>
      <t>月</t>
    </r>
  </si>
  <si>
    <r>
      <t>89</t>
    </r>
    <r>
      <rPr>
        <b/>
        <sz val="12"/>
        <rFont val="新細明體"/>
        <family val="1"/>
      </rPr>
      <t>年</t>
    </r>
  </si>
  <si>
    <r>
      <t>1</t>
    </r>
    <r>
      <rPr>
        <sz val="12"/>
        <rFont val="細明體"/>
        <family val="3"/>
      </rPr>
      <t>月</t>
    </r>
  </si>
  <si>
    <r>
      <t>2</t>
    </r>
    <r>
      <rPr>
        <sz val="12"/>
        <rFont val="細明體"/>
        <family val="3"/>
      </rPr>
      <t>月</t>
    </r>
  </si>
  <si>
    <r>
      <t>3</t>
    </r>
    <r>
      <rPr>
        <sz val="12"/>
        <rFont val="細明體"/>
        <family val="3"/>
      </rPr>
      <t>月</t>
    </r>
  </si>
  <si>
    <r>
      <t>4</t>
    </r>
    <r>
      <rPr>
        <sz val="12"/>
        <rFont val="細明體"/>
        <family val="3"/>
      </rPr>
      <t>月</t>
    </r>
  </si>
  <si>
    <r>
      <t>5</t>
    </r>
    <r>
      <rPr>
        <sz val="12"/>
        <rFont val="細明體"/>
        <family val="3"/>
      </rPr>
      <t>月</t>
    </r>
  </si>
  <si>
    <r>
      <t>5</t>
    </r>
    <r>
      <rPr>
        <sz val="12"/>
        <rFont val="細明體"/>
        <family val="3"/>
      </rPr>
      <t>月</t>
    </r>
  </si>
  <si>
    <r>
      <t>6</t>
    </r>
    <r>
      <rPr>
        <sz val="12"/>
        <rFont val="細明體"/>
        <family val="3"/>
      </rPr>
      <t>月</t>
    </r>
  </si>
  <si>
    <r>
      <t>6</t>
    </r>
    <r>
      <rPr>
        <sz val="12"/>
        <rFont val="細明體"/>
        <family val="3"/>
      </rPr>
      <t>月</t>
    </r>
  </si>
  <si>
    <r>
      <t>7</t>
    </r>
    <r>
      <rPr>
        <sz val="12"/>
        <rFont val="細明體"/>
        <family val="3"/>
      </rPr>
      <t>月</t>
    </r>
  </si>
  <si>
    <r>
      <t>7</t>
    </r>
    <r>
      <rPr>
        <sz val="12"/>
        <rFont val="細明體"/>
        <family val="3"/>
      </rPr>
      <t>月</t>
    </r>
  </si>
  <si>
    <r>
      <t>8</t>
    </r>
    <r>
      <rPr>
        <sz val="12"/>
        <rFont val="細明體"/>
        <family val="3"/>
      </rPr>
      <t>月</t>
    </r>
  </si>
  <si>
    <r>
      <t>8</t>
    </r>
    <r>
      <rPr>
        <sz val="12"/>
        <rFont val="細明體"/>
        <family val="3"/>
      </rPr>
      <t>月</t>
    </r>
  </si>
  <si>
    <r>
      <t>9</t>
    </r>
    <r>
      <rPr>
        <sz val="12"/>
        <rFont val="細明體"/>
        <family val="3"/>
      </rPr>
      <t>月</t>
    </r>
  </si>
  <si>
    <r>
      <t>12</t>
    </r>
    <r>
      <rPr>
        <sz val="12"/>
        <rFont val="細明體"/>
        <family val="3"/>
      </rPr>
      <t>月</t>
    </r>
  </si>
  <si>
    <r>
      <t>1</t>
    </r>
    <r>
      <rPr>
        <sz val="12"/>
        <rFont val="細明體"/>
        <family val="3"/>
      </rPr>
      <t>月</t>
    </r>
  </si>
  <si>
    <r>
      <t>90</t>
    </r>
    <r>
      <rPr>
        <b/>
        <sz val="12"/>
        <rFont val="新細明體"/>
        <family val="1"/>
      </rPr>
      <t>年</t>
    </r>
  </si>
  <si>
    <r>
      <t>2</t>
    </r>
    <r>
      <rPr>
        <sz val="12"/>
        <rFont val="細明體"/>
        <family val="3"/>
      </rPr>
      <t>月</t>
    </r>
  </si>
  <si>
    <r>
      <t>3</t>
    </r>
    <r>
      <rPr>
        <sz val="12"/>
        <rFont val="細明體"/>
        <family val="3"/>
      </rPr>
      <t>月</t>
    </r>
  </si>
  <si>
    <r>
      <t>4</t>
    </r>
    <r>
      <rPr>
        <sz val="12"/>
        <rFont val="細明體"/>
        <family val="3"/>
      </rPr>
      <t>月</t>
    </r>
  </si>
  <si>
    <t>…</t>
  </si>
  <si>
    <r>
      <t>12</t>
    </r>
    <r>
      <rPr>
        <sz val="12"/>
        <rFont val="細明體"/>
        <family val="3"/>
      </rPr>
      <t>月</t>
    </r>
  </si>
  <si>
    <r>
      <t>91</t>
    </r>
    <r>
      <rPr>
        <b/>
        <sz val="12"/>
        <rFont val="新細明體"/>
        <family val="1"/>
      </rPr>
      <t>年</t>
    </r>
  </si>
  <si>
    <r>
      <t>2</t>
    </r>
    <r>
      <rPr>
        <sz val="12"/>
        <rFont val="細明體"/>
        <family val="3"/>
      </rPr>
      <t>月</t>
    </r>
  </si>
  <si>
    <r>
      <t>3</t>
    </r>
    <r>
      <rPr>
        <sz val="12"/>
        <rFont val="細明體"/>
        <family val="3"/>
      </rPr>
      <t>月</t>
    </r>
  </si>
  <si>
    <r>
      <t>4</t>
    </r>
    <r>
      <rPr>
        <sz val="12"/>
        <rFont val="細明體"/>
        <family val="3"/>
      </rPr>
      <t>月</t>
    </r>
  </si>
  <si>
    <r>
      <t>11月</t>
    </r>
  </si>
  <si>
    <r>
      <t>12月</t>
    </r>
  </si>
  <si>
    <r>
      <t>92</t>
    </r>
    <r>
      <rPr>
        <b/>
        <sz val="12"/>
        <rFont val="新細明體"/>
        <family val="1"/>
      </rPr>
      <t>年</t>
    </r>
  </si>
  <si>
    <r>
      <t>2月</t>
    </r>
  </si>
  <si>
    <r>
      <t>3月</t>
    </r>
  </si>
  <si>
    <r>
      <t>4月</t>
    </r>
  </si>
  <si>
    <r>
      <t>5月</t>
    </r>
  </si>
  <si>
    <t>…</t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</si>
  <si>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</si>
  <si>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</si>
  <si>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</si>
  <si>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</si>
  <si>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</si>
  <si>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93</t>
    </r>
    <r>
      <rPr>
        <b/>
        <sz val="12"/>
        <rFont val="新細明體"/>
        <family val="1"/>
      </rPr>
      <t>年</t>
    </r>
  </si>
  <si>
    <r>
      <t>94</t>
    </r>
    <r>
      <rPr>
        <b/>
        <sz val="12"/>
        <rFont val="新細明體"/>
        <family val="1"/>
      </rPr>
      <t>年</t>
    </r>
  </si>
  <si>
    <t>…</t>
  </si>
  <si>
    <r>
      <t>95</t>
    </r>
    <r>
      <rPr>
        <b/>
        <sz val="12"/>
        <rFont val="新細明體"/>
        <family val="1"/>
      </rPr>
      <t>年</t>
    </r>
  </si>
  <si>
    <t>…</t>
  </si>
  <si>
    <r>
      <t>7</t>
    </r>
    <r>
      <rPr>
        <sz val="12"/>
        <rFont val="細明體"/>
        <family val="3"/>
      </rPr>
      <t>月</t>
    </r>
  </si>
  <si>
    <r>
      <t>8</t>
    </r>
    <r>
      <rPr>
        <sz val="12"/>
        <rFont val="細明體"/>
        <family val="3"/>
      </rPr>
      <t>月</t>
    </r>
  </si>
  <si>
    <r>
      <t>9</t>
    </r>
    <r>
      <rPr>
        <sz val="12"/>
        <rFont val="細明體"/>
        <family val="3"/>
      </rPr>
      <t>月</t>
    </r>
  </si>
  <si>
    <r>
      <t>10</t>
    </r>
    <r>
      <rPr>
        <sz val="12"/>
        <rFont val="細明體"/>
        <family val="3"/>
      </rPr>
      <t>月</t>
    </r>
  </si>
  <si>
    <r>
      <t>11</t>
    </r>
    <r>
      <rPr>
        <sz val="12"/>
        <rFont val="細明體"/>
        <family val="3"/>
      </rPr>
      <t>月</t>
    </r>
  </si>
  <si>
    <r>
      <t>1</t>
    </r>
    <r>
      <rPr>
        <sz val="12"/>
        <rFont val="細明體"/>
        <family val="3"/>
      </rPr>
      <t>月</t>
    </r>
  </si>
  <si>
    <r>
      <t>2</t>
    </r>
    <r>
      <rPr>
        <sz val="12"/>
        <rFont val="細明體"/>
        <family val="3"/>
      </rPr>
      <t>月</t>
    </r>
  </si>
  <si>
    <r>
      <t>3</t>
    </r>
    <r>
      <rPr>
        <sz val="12"/>
        <rFont val="細明體"/>
        <family val="3"/>
      </rPr>
      <t>月</t>
    </r>
  </si>
  <si>
    <r>
      <t>4</t>
    </r>
    <r>
      <rPr>
        <sz val="12"/>
        <rFont val="細明體"/>
        <family val="3"/>
      </rPr>
      <t>月</t>
    </r>
  </si>
  <si>
    <r>
      <t>5</t>
    </r>
    <r>
      <rPr>
        <sz val="12"/>
        <rFont val="細明體"/>
        <family val="3"/>
      </rPr>
      <t>月</t>
    </r>
  </si>
  <si>
    <r>
      <t>6</t>
    </r>
    <r>
      <rPr>
        <sz val="12"/>
        <rFont val="細明體"/>
        <family val="3"/>
      </rPr>
      <t>月</t>
    </r>
  </si>
  <si>
    <t>資料來源：環保署、本市環保局</t>
  </si>
  <si>
    <r>
      <t>落塵量</t>
    </r>
    <r>
      <rPr>
        <sz val="6"/>
        <rFont val="新細明體"/>
        <family val="1"/>
      </rPr>
      <t>（</t>
    </r>
    <r>
      <rPr>
        <sz val="6"/>
        <rFont val="Times New Roman"/>
        <family val="1"/>
      </rPr>
      <t>a</t>
    </r>
    <r>
      <rPr>
        <sz val="6"/>
        <rFont val="新細明體"/>
        <family val="1"/>
      </rPr>
      <t>）</t>
    </r>
    <r>
      <rPr>
        <sz val="12"/>
        <rFont val="Times New Roman"/>
        <family val="1"/>
      </rPr>
      <t xml:space="preserve">             </t>
    </r>
    <r>
      <rPr>
        <sz val="10"/>
        <rFont val="新細明體"/>
        <family val="1"/>
      </rPr>
      <t>(公噸/平方公里/月)</t>
    </r>
  </si>
  <si>
    <r>
      <t>懸浮微粒</t>
    </r>
    <r>
      <rPr>
        <sz val="6"/>
        <rFont val="新細明體"/>
        <family val="1"/>
      </rPr>
      <t>（</t>
    </r>
    <r>
      <rPr>
        <sz val="6"/>
        <rFont val="Times New Roman"/>
        <family val="1"/>
      </rPr>
      <t>a</t>
    </r>
    <r>
      <rPr>
        <sz val="6"/>
        <rFont val="新細明體"/>
        <family val="1"/>
      </rPr>
      <t>）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(微克/立方公尺)</t>
    </r>
  </si>
  <si>
    <r>
      <t>備註</t>
    </r>
    <r>
      <rPr>
        <sz val="10"/>
        <rFont val="Times New Roman"/>
        <family val="1"/>
      </rPr>
      <t>:</t>
    </r>
    <r>
      <rPr>
        <sz val="6"/>
        <rFont val="細明體"/>
        <family val="3"/>
      </rPr>
      <t>（</t>
    </r>
    <r>
      <rPr>
        <sz val="6"/>
        <rFont val="Times New Roman"/>
        <family val="1"/>
      </rPr>
      <t>a</t>
    </r>
    <r>
      <rPr>
        <sz val="6"/>
        <rFont val="細明體"/>
        <family val="3"/>
      </rPr>
      <t>）</t>
    </r>
    <r>
      <rPr>
        <sz val="10"/>
        <rFont val="細明體"/>
        <family val="3"/>
      </rPr>
      <t>為上月與上二月比較</t>
    </r>
  </si>
  <si>
    <r>
      <t>11</t>
    </r>
    <r>
      <rPr>
        <sz val="12"/>
        <rFont val="細明體"/>
        <family val="3"/>
      </rPr>
      <t>月</t>
    </r>
  </si>
  <si>
    <r>
      <t>97</t>
    </r>
    <r>
      <rPr>
        <b/>
        <sz val="12"/>
        <rFont val="新細明體"/>
        <family val="1"/>
      </rPr>
      <t>年</t>
    </r>
  </si>
  <si>
    <r>
      <t>1</t>
    </r>
    <r>
      <rPr>
        <sz val="12"/>
        <rFont val="細明體"/>
        <family val="3"/>
      </rPr>
      <t>月</t>
    </r>
  </si>
  <si>
    <r>
      <t>96</t>
    </r>
    <r>
      <rPr>
        <b/>
        <sz val="12"/>
        <rFont val="新細明體"/>
        <family val="1"/>
      </rPr>
      <t>年</t>
    </r>
  </si>
  <si>
    <r>
      <t>98</t>
    </r>
    <r>
      <rPr>
        <b/>
        <sz val="12"/>
        <rFont val="新細明體"/>
        <family val="1"/>
      </rPr>
      <t>年</t>
    </r>
  </si>
  <si>
    <r>
      <t>99</t>
    </r>
    <r>
      <rPr>
        <b/>
        <sz val="12"/>
        <rFont val="新細明體"/>
        <family val="1"/>
      </rPr>
      <t>年</t>
    </r>
  </si>
  <si>
    <t>…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</si>
</sst>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"/>
    <numFmt numFmtId="178" formatCode="#,##0.00_);[Red]\(#,##0.00\)"/>
  </numFmts>
  <fonts count="48">
    <font>
      <sz val="12"/>
      <name val="新細明體"/>
      <family val="1"/>
    </font>
    <font>
      <sz val="12"/>
      <color indexed="8"/>
      <name val="標楷體"/>
      <family val="4"/>
    </font>
    <font>
      <b/>
      <sz val="12"/>
      <name val="新細明體"/>
      <family val="1"/>
    </font>
    <font>
      <sz val="20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細明體"/>
      <family val="3"/>
    </font>
    <font>
      <sz val="13"/>
      <name val="Times New Roman"/>
      <family val="1"/>
    </font>
    <font>
      <sz val="6"/>
      <name val="新細明體"/>
      <family val="1"/>
    </font>
    <font>
      <sz val="6"/>
      <name val="Times New Roman"/>
      <family val="1"/>
    </font>
    <font>
      <sz val="6"/>
      <name val="細明體"/>
      <family val="3"/>
    </font>
    <font>
      <sz val="10"/>
      <name val="細明體"/>
      <family val="3"/>
    </font>
    <font>
      <sz val="10"/>
      <name val="Times New Roman"/>
      <family val="1"/>
    </font>
    <font>
      <b/>
      <sz val="18"/>
      <color indexed="62"/>
      <name val="新細明體"/>
      <family val="1"/>
    </font>
    <font>
      <b/>
      <sz val="15"/>
      <color indexed="62"/>
      <name val="標楷體"/>
      <family val="4"/>
    </font>
    <font>
      <b/>
      <sz val="13"/>
      <color indexed="62"/>
      <name val="標楷體"/>
      <family val="4"/>
    </font>
    <font>
      <b/>
      <sz val="11"/>
      <color indexed="62"/>
      <name val="標楷體"/>
      <family val="4"/>
    </font>
    <font>
      <sz val="12"/>
      <color indexed="17"/>
      <name val="標楷體"/>
      <family val="4"/>
    </font>
    <font>
      <sz val="12"/>
      <color indexed="20"/>
      <name val="標楷體"/>
      <family val="4"/>
    </font>
    <font>
      <sz val="12"/>
      <color indexed="19"/>
      <name val="標楷體"/>
      <family val="4"/>
    </font>
    <font>
      <sz val="12"/>
      <color indexed="62"/>
      <name val="標楷體"/>
      <family val="4"/>
    </font>
    <font>
      <b/>
      <sz val="12"/>
      <color indexed="63"/>
      <name val="標楷體"/>
      <family val="4"/>
    </font>
    <font>
      <b/>
      <sz val="12"/>
      <color indexed="10"/>
      <name val="標楷體"/>
      <family val="4"/>
    </font>
    <font>
      <sz val="12"/>
      <color indexed="10"/>
      <name val="標楷體"/>
      <family val="4"/>
    </font>
    <font>
      <b/>
      <sz val="12"/>
      <color indexed="9"/>
      <name val="標楷體"/>
      <family val="4"/>
    </font>
    <font>
      <i/>
      <sz val="12"/>
      <color indexed="23"/>
      <name val="標楷體"/>
      <family val="4"/>
    </font>
    <font>
      <b/>
      <sz val="12"/>
      <color indexed="8"/>
      <name val="標楷體"/>
      <family val="4"/>
    </font>
    <font>
      <sz val="12"/>
      <color indexed="9"/>
      <name val="標楷體"/>
      <family val="4"/>
    </font>
    <font>
      <sz val="12"/>
      <color theme="1"/>
      <name val="標楷體"/>
      <family val="4"/>
    </font>
    <font>
      <sz val="12"/>
      <color theme="0"/>
      <name val="標楷體"/>
      <family val="4"/>
    </font>
    <font>
      <sz val="12"/>
      <color rgb="FF9C6500"/>
      <name val="標楷體"/>
      <family val="4"/>
    </font>
    <font>
      <b/>
      <sz val="12"/>
      <color theme="1"/>
      <name val="標楷體"/>
      <family val="4"/>
    </font>
    <font>
      <sz val="12"/>
      <color rgb="FF006100"/>
      <name val="標楷體"/>
      <family val="4"/>
    </font>
    <font>
      <b/>
      <sz val="12"/>
      <color rgb="FFFA7D00"/>
      <name val="標楷體"/>
      <family val="4"/>
    </font>
    <font>
      <sz val="12"/>
      <color rgb="FFFA7D00"/>
      <name val="標楷體"/>
      <family val="4"/>
    </font>
    <font>
      <i/>
      <sz val="12"/>
      <color rgb="FF7F7F7F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2"/>
      <color rgb="FF3F3F76"/>
      <name val="標楷體"/>
      <family val="4"/>
    </font>
    <font>
      <b/>
      <sz val="12"/>
      <color rgb="FF3F3F3F"/>
      <name val="標楷體"/>
      <family val="4"/>
    </font>
    <font>
      <b/>
      <sz val="12"/>
      <color theme="0"/>
      <name val="標楷體"/>
      <family val="4"/>
    </font>
    <font>
      <sz val="12"/>
      <color rgb="FF9C0006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/>
    </xf>
    <xf numFmtId="176" fontId="0" fillId="0" borderId="0" xfId="33" applyNumberFormat="1" applyFont="1" applyAlignment="1">
      <alignment/>
    </xf>
    <xf numFmtId="176" fontId="0" fillId="0" borderId="0" xfId="33" applyNumberFormat="1" applyFont="1" applyAlignment="1">
      <alignment horizontal="centerContinuous"/>
    </xf>
    <xf numFmtId="176" fontId="2" fillId="0" borderId="12" xfId="33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176" fontId="2" fillId="0" borderId="15" xfId="33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 horizontal="right"/>
    </xf>
    <xf numFmtId="177" fontId="0" fillId="0" borderId="15" xfId="0" applyNumberFormat="1" applyBorder="1" applyAlignment="1">
      <alignment/>
    </xf>
    <xf numFmtId="1" fontId="0" fillId="0" borderId="15" xfId="33" applyNumberFormat="1" applyFont="1" applyBorder="1" applyAlignment="1">
      <alignment/>
    </xf>
    <xf numFmtId="177" fontId="0" fillId="0" borderId="16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177" fontId="7" fillId="0" borderId="15" xfId="0" applyNumberFormat="1" applyFont="1" applyBorder="1" applyAlignment="1">
      <alignment horizontal="right"/>
    </xf>
    <xf numFmtId="177" fontId="7" fillId="0" borderId="15" xfId="0" applyNumberFormat="1" applyFont="1" applyBorder="1" applyAlignment="1">
      <alignment/>
    </xf>
    <xf numFmtId="177" fontId="2" fillId="0" borderId="15" xfId="0" applyNumberFormat="1" applyFont="1" applyBorder="1" applyAlignment="1">
      <alignment horizontal="right"/>
    </xf>
    <xf numFmtId="1" fontId="2" fillId="0" borderId="15" xfId="33" applyNumberFormat="1" applyFont="1" applyBorder="1" applyAlignment="1">
      <alignment/>
    </xf>
    <xf numFmtId="0" fontId="7" fillId="0" borderId="13" xfId="0" applyFont="1" applyBorder="1" applyAlignment="1">
      <alignment horizontal="right"/>
    </xf>
    <xf numFmtId="177" fontId="0" fillId="0" borderId="16" xfId="33" applyNumberFormat="1" applyFont="1" applyBorder="1" applyAlignment="1">
      <alignment/>
    </xf>
    <xf numFmtId="177" fontId="0" fillId="0" borderId="0" xfId="33" applyNumberFormat="1" applyFont="1" applyBorder="1" applyAlignment="1">
      <alignment/>
    </xf>
    <xf numFmtId="1" fontId="7" fillId="0" borderId="15" xfId="33" applyNumberFormat="1" applyFon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" fontId="7" fillId="0" borderId="16" xfId="33" applyNumberFormat="1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177" fontId="8" fillId="0" borderId="16" xfId="33" applyNumberFormat="1" applyFont="1" applyBorder="1" applyAlignment="1">
      <alignment horizontal="right"/>
    </xf>
    <xf numFmtId="0" fontId="0" fillId="0" borderId="14" xfId="0" applyBorder="1" applyAlignment="1">
      <alignment vertical="center" wrapText="1"/>
    </xf>
    <xf numFmtId="2" fontId="8" fillId="0" borderId="17" xfId="0" applyNumberFormat="1" applyFont="1" applyBorder="1" applyAlignment="1">
      <alignment horizontal="right"/>
    </xf>
    <xf numFmtId="177" fontId="7" fillId="0" borderId="16" xfId="33" applyNumberFormat="1" applyFont="1" applyBorder="1" applyAlignment="1">
      <alignment horizontal="right"/>
    </xf>
    <xf numFmtId="41" fontId="7" fillId="0" borderId="16" xfId="33" applyNumberFormat="1" applyFont="1" applyBorder="1" applyAlignment="1">
      <alignment horizontal="right"/>
    </xf>
    <xf numFmtId="178" fontId="7" fillId="0" borderId="16" xfId="33" applyNumberFormat="1" applyFont="1" applyBorder="1" applyAlignment="1">
      <alignment horizontal="right"/>
    </xf>
    <xf numFmtId="2" fontId="7" fillId="0" borderId="16" xfId="33" applyNumberFormat="1" applyFont="1" applyBorder="1" applyAlignment="1">
      <alignment horizontal="right"/>
    </xf>
    <xf numFmtId="1" fontId="8" fillId="0" borderId="16" xfId="33" applyNumberFormat="1" applyFont="1" applyBorder="1" applyAlignment="1">
      <alignment horizontal="right"/>
    </xf>
    <xf numFmtId="178" fontId="7" fillId="0" borderId="15" xfId="33" applyNumberFormat="1" applyFont="1" applyBorder="1" applyAlignment="1">
      <alignment horizontal="right"/>
    </xf>
    <xf numFmtId="0" fontId="14" fillId="0" borderId="0" xfId="0" applyFont="1" applyAlignment="1">
      <alignment/>
    </xf>
    <xf numFmtId="178" fontId="8" fillId="0" borderId="16" xfId="33" applyNumberFormat="1" applyFont="1" applyBorder="1" applyAlignment="1">
      <alignment horizontal="right"/>
    </xf>
    <xf numFmtId="178" fontId="0" fillId="0" borderId="16" xfId="0" applyNumberFormat="1" applyBorder="1" applyAlignment="1">
      <alignment/>
    </xf>
    <xf numFmtId="178" fontId="0" fillId="0" borderId="0" xfId="0" applyNumberFormat="1" applyAlignment="1">
      <alignment/>
    </xf>
    <xf numFmtId="178" fontId="8" fillId="0" borderId="15" xfId="33" applyNumberFormat="1" applyFont="1" applyBorder="1" applyAlignment="1">
      <alignment horizontal="right"/>
    </xf>
    <xf numFmtId="178" fontId="10" fillId="0" borderId="15" xfId="0" applyNumberFormat="1" applyFont="1" applyFill="1" applyBorder="1" applyAlignment="1">
      <alignment/>
    </xf>
    <xf numFmtId="178" fontId="0" fillId="0" borderId="15" xfId="0" applyNumberFormat="1" applyBorder="1" applyAlignment="1">
      <alignment/>
    </xf>
    <xf numFmtId="14" fontId="0" fillId="0" borderId="0" xfId="0" applyNumberFormat="1" applyAlignment="1">
      <alignment/>
    </xf>
    <xf numFmtId="178" fontId="7" fillId="0" borderId="16" xfId="33" applyNumberFormat="1" applyFont="1" applyFill="1" applyBorder="1" applyAlignment="1">
      <alignment horizontal="right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3"/>
  <sheetViews>
    <sheetView showGridLines="0" tabSelected="1" zoomScale="75" zoomScaleNormal="75" zoomScalePageLayoutView="0" workbookViewId="0" topLeftCell="A3">
      <pane ySplit="3" topLeftCell="A6" activePane="bottomLeft" state="frozen"/>
      <selection pane="topLeft" activeCell="A3" sqref="A3"/>
      <selection pane="bottomLeft" activeCell="B197" sqref="B197"/>
    </sheetView>
  </sheetViews>
  <sheetFormatPr defaultColWidth="9.00390625" defaultRowHeight="16.5"/>
  <cols>
    <col min="1" max="1" width="13.375" style="0" customWidth="1"/>
    <col min="2" max="2" width="15.375" style="0" customWidth="1"/>
    <col min="3" max="3" width="15.25390625" style="0" customWidth="1"/>
    <col min="4" max="4" width="16.375" style="7" customWidth="1"/>
    <col min="5" max="5" width="16.875" style="0" customWidth="1"/>
  </cols>
  <sheetData>
    <row r="1" ht="27.75">
      <c r="A1" s="4" t="s">
        <v>0</v>
      </c>
    </row>
    <row r="2" spans="1:5" ht="26.25" thickBot="1">
      <c r="A2" s="5" t="s">
        <v>13</v>
      </c>
      <c r="B2" s="1"/>
      <c r="C2" s="1"/>
      <c r="D2" s="8"/>
      <c r="E2" s="1"/>
    </row>
    <row r="3" spans="1:5" ht="15" customHeight="1">
      <c r="A3" s="66" t="s">
        <v>12</v>
      </c>
      <c r="B3" s="2" t="s">
        <v>14</v>
      </c>
      <c r="C3" s="3"/>
      <c r="D3" s="61" t="s">
        <v>38</v>
      </c>
      <c r="E3" s="56" t="s">
        <v>39</v>
      </c>
    </row>
    <row r="4" spans="1:5" ht="20.25" customHeight="1">
      <c r="A4" s="67"/>
      <c r="B4" s="69" t="s">
        <v>107</v>
      </c>
      <c r="C4" s="69" t="s">
        <v>108</v>
      </c>
      <c r="D4" s="62"/>
      <c r="E4" s="57"/>
    </row>
    <row r="5" spans="1:5" ht="22.5" customHeight="1" thickBot="1">
      <c r="A5" s="68"/>
      <c r="B5" s="63"/>
      <c r="C5" s="63"/>
      <c r="D5" s="63"/>
      <c r="E5" s="58"/>
    </row>
    <row r="6" spans="1:5" ht="24" customHeight="1" hidden="1">
      <c r="A6" s="12" t="s">
        <v>1</v>
      </c>
      <c r="B6" s="13">
        <v>6.6</v>
      </c>
      <c r="C6" s="13">
        <v>146</v>
      </c>
      <c r="D6" s="9">
        <v>707</v>
      </c>
      <c r="E6" s="18">
        <v>58</v>
      </c>
    </row>
    <row r="7" spans="1:5" s="6" customFormat="1" ht="24" customHeight="1" hidden="1">
      <c r="A7" s="14" t="s">
        <v>2</v>
      </c>
      <c r="B7" s="16">
        <v>5.4</v>
      </c>
      <c r="C7" s="16">
        <v>146</v>
      </c>
      <c r="D7" s="15">
        <v>711</v>
      </c>
      <c r="E7" s="17">
        <v>53.9</v>
      </c>
    </row>
    <row r="8" spans="1:5" s="6" customFormat="1" ht="24" customHeight="1" hidden="1">
      <c r="A8" s="14" t="s">
        <v>3</v>
      </c>
      <c r="B8" s="16">
        <v>8.3</v>
      </c>
      <c r="C8" s="16">
        <v>64</v>
      </c>
      <c r="D8" s="15">
        <v>825</v>
      </c>
      <c r="E8" s="19">
        <v>65</v>
      </c>
    </row>
    <row r="9" spans="1:5" s="6" customFormat="1" ht="24" customHeight="1" hidden="1">
      <c r="A9" s="14" t="s">
        <v>4</v>
      </c>
      <c r="B9" s="20">
        <v>12</v>
      </c>
      <c r="C9" s="16">
        <v>67</v>
      </c>
      <c r="D9" s="15">
        <v>866</v>
      </c>
      <c r="E9" s="17">
        <v>58.2</v>
      </c>
    </row>
    <row r="10" spans="1:5" s="6" customFormat="1" ht="24" customHeight="1" hidden="1">
      <c r="A10" s="14" t="s">
        <v>5</v>
      </c>
      <c r="B10" s="16">
        <v>4.6</v>
      </c>
      <c r="C10" s="16">
        <v>149</v>
      </c>
      <c r="D10" s="15">
        <v>1053</v>
      </c>
      <c r="E10" s="17">
        <v>50.1</v>
      </c>
    </row>
    <row r="11" spans="1:5" s="6" customFormat="1" ht="24" customHeight="1" hidden="1">
      <c r="A11" s="14" t="s">
        <v>6</v>
      </c>
      <c r="B11" s="16">
        <v>14.3</v>
      </c>
      <c r="C11" s="16">
        <v>119</v>
      </c>
      <c r="D11" s="15">
        <v>988</v>
      </c>
      <c r="E11" s="17">
        <v>47.2</v>
      </c>
    </row>
    <row r="12" spans="1:5" s="6" customFormat="1" ht="24" customHeight="1" hidden="1">
      <c r="A12" s="14" t="s">
        <v>7</v>
      </c>
      <c r="B12" s="16">
        <v>14.8</v>
      </c>
      <c r="C12" s="16">
        <v>126</v>
      </c>
      <c r="D12" s="15">
        <v>904</v>
      </c>
      <c r="E12" s="19">
        <v>39</v>
      </c>
    </row>
    <row r="13" spans="1:5" s="6" customFormat="1" ht="24" customHeight="1" hidden="1">
      <c r="A13" s="14" t="s">
        <v>8</v>
      </c>
      <c r="B13" s="16">
        <v>15.7</v>
      </c>
      <c r="C13" s="16">
        <v>151</v>
      </c>
      <c r="D13" s="15">
        <v>765</v>
      </c>
      <c r="E13" s="19">
        <v>40</v>
      </c>
    </row>
    <row r="14" spans="1:5" s="6" customFormat="1" ht="24" customHeight="1" hidden="1">
      <c r="A14" s="14" t="s">
        <v>9</v>
      </c>
      <c r="B14" s="16">
        <v>10.3</v>
      </c>
      <c r="C14" s="16">
        <v>110</v>
      </c>
      <c r="D14" s="15">
        <v>765</v>
      </c>
      <c r="E14" s="19">
        <v>32</v>
      </c>
    </row>
    <row r="15" spans="1:5" s="6" customFormat="1" ht="24" customHeight="1" hidden="1">
      <c r="A15" s="14" t="s">
        <v>10</v>
      </c>
      <c r="B15" s="20">
        <v>12.21</v>
      </c>
      <c r="C15" s="16">
        <v>121</v>
      </c>
      <c r="D15" s="15">
        <v>829</v>
      </c>
      <c r="E15" s="21">
        <v>39</v>
      </c>
    </row>
    <row r="16" spans="1:5" s="6" customFormat="1" ht="24" customHeight="1" hidden="1">
      <c r="A16" s="10" t="s">
        <v>15</v>
      </c>
      <c r="B16" s="22">
        <v>15</v>
      </c>
      <c r="C16" s="22">
        <v>124.67</v>
      </c>
      <c r="D16" s="23">
        <v>1069</v>
      </c>
      <c r="E16" s="24">
        <v>35.8</v>
      </c>
    </row>
    <row r="17" spans="1:5" s="6" customFormat="1" ht="24" customHeight="1" hidden="1">
      <c r="A17" s="10" t="s">
        <v>23</v>
      </c>
      <c r="B17" s="25" t="s">
        <v>11</v>
      </c>
      <c r="C17" s="22">
        <v>98.83</v>
      </c>
      <c r="D17" s="23">
        <v>1115</v>
      </c>
      <c r="E17" s="26">
        <v>25.05</v>
      </c>
    </row>
    <row r="18" spans="1:5" s="6" customFormat="1" ht="24" customHeight="1" hidden="1">
      <c r="A18" s="10" t="s">
        <v>16</v>
      </c>
      <c r="B18" s="22">
        <v>16.67</v>
      </c>
      <c r="C18" s="22">
        <v>131.67</v>
      </c>
      <c r="D18" s="23">
        <v>1068</v>
      </c>
      <c r="E18" s="26">
        <v>30.52</v>
      </c>
    </row>
    <row r="19" spans="1:5" s="6" customFormat="1" ht="24" customHeight="1" hidden="1">
      <c r="A19" s="10" t="s">
        <v>17</v>
      </c>
      <c r="B19" s="22">
        <v>17.83</v>
      </c>
      <c r="C19" s="22">
        <v>126.42</v>
      </c>
      <c r="D19" s="23">
        <v>1129</v>
      </c>
      <c r="E19" s="26">
        <v>30.8</v>
      </c>
    </row>
    <row r="20" spans="1:5" s="6" customFormat="1" ht="24" customHeight="1" hidden="1">
      <c r="A20" s="10" t="s">
        <v>18</v>
      </c>
      <c r="B20" s="22">
        <v>15.17</v>
      </c>
      <c r="C20" s="22">
        <v>82</v>
      </c>
      <c r="D20" s="23">
        <v>1255</v>
      </c>
      <c r="E20" s="26">
        <v>33.38</v>
      </c>
    </row>
    <row r="21" spans="1:5" s="6" customFormat="1" ht="24" customHeight="1" hidden="1">
      <c r="A21" s="10" t="s">
        <v>19</v>
      </c>
      <c r="B21" s="22">
        <v>13.5</v>
      </c>
      <c r="C21" s="22">
        <v>59.42</v>
      </c>
      <c r="D21" s="23">
        <v>1235</v>
      </c>
      <c r="E21" s="26">
        <v>29.12</v>
      </c>
    </row>
    <row r="22" spans="1:5" s="6" customFormat="1" ht="24" customHeight="1" hidden="1">
      <c r="A22" s="10" t="s">
        <v>20</v>
      </c>
      <c r="B22" s="25">
        <v>14.67</v>
      </c>
      <c r="C22" s="22">
        <v>61.08</v>
      </c>
      <c r="D22" s="23">
        <v>1179</v>
      </c>
      <c r="E22" s="26">
        <v>34.16</v>
      </c>
    </row>
    <row r="23" spans="1:5" s="6" customFormat="1" ht="24" customHeight="1" hidden="1">
      <c r="A23" s="10" t="s">
        <v>21</v>
      </c>
      <c r="B23" s="25">
        <v>15.5</v>
      </c>
      <c r="C23" s="22">
        <v>115.42</v>
      </c>
      <c r="D23" s="23">
        <v>1180</v>
      </c>
      <c r="E23" s="26">
        <v>31.38</v>
      </c>
    </row>
    <row r="24" spans="1:5" s="6" customFormat="1" ht="24" customHeight="1" hidden="1">
      <c r="A24" s="10" t="s">
        <v>22</v>
      </c>
      <c r="B24" s="25">
        <v>13</v>
      </c>
      <c r="C24" s="22">
        <v>108.33</v>
      </c>
      <c r="D24" s="23">
        <v>1171</v>
      </c>
      <c r="E24" s="26">
        <v>28.87</v>
      </c>
    </row>
    <row r="25" spans="1:5" s="6" customFormat="1" ht="24" customHeight="1" hidden="1">
      <c r="A25" s="10" t="s">
        <v>24</v>
      </c>
      <c r="B25" s="25">
        <v>9.33</v>
      </c>
      <c r="C25" s="22">
        <v>170.67</v>
      </c>
      <c r="D25" s="23">
        <v>1132</v>
      </c>
      <c r="E25" s="26">
        <v>32.83</v>
      </c>
    </row>
    <row r="26" spans="1:5" s="6" customFormat="1" ht="24" customHeight="1" hidden="1">
      <c r="A26" s="10" t="s">
        <v>25</v>
      </c>
      <c r="B26" s="25">
        <v>11.33</v>
      </c>
      <c r="C26" s="22">
        <v>193.42</v>
      </c>
      <c r="D26" s="23">
        <v>1083</v>
      </c>
      <c r="E26" s="26">
        <v>29.12</v>
      </c>
    </row>
    <row r="27" spans="1:5" s="6" customFormat="1" ht="24" customHeight="1" hidden="1">
      <c r="A27" s="10" t="s">
        <v>26</v>
      </c>
      <c r="B27" s="25">
        <v>4.5</v>
      </c>
      <c r="C27" s="22">
        <v>175.33</v>
      </c>
      <c r="D27" s="23">
        <v>998</v>
      </c>
      <c r="E27" s="26">
        <v>34.4</v>
      </c>
    </row>
    <row r="28" spans="1:5" s="6" customFormat="1" ht="24" customHeight="1" hidden="1">
      <c r="A28" s="14" t="s">
        <v>27</v>
      </c>
      <c r="B28" s="29">
        <v>10.1</v>
      </c>
      <c r="C28" s="20">
        <v>113</v>
      </c>
      <c r="D28" s="30">
        <v>988</v>
      </c>
      <c r="E28" s="19">
        <v>38.3</v>
      </c>
    </row>
    <row r="29" spans="1:5" s="6" customFormat="1" ht="24" customHeight="1" hidden="1">
      <c r="A29" s="10" t="s">
        <v>15</v>
      </c>
      <c r="B29" s="25">
        <v>16.62</v>
      </c>
      <c r="C29" s="22">
        <v>152.33</v>
      </c>
      <c r="D29" s="23">
        <v>738</v>
      </c>
      <c r="E29" s="26">
        <v>30.05</v>
      </c>
    </row>
    <row r="30" spans="1:5" s="6" customFormat="1" ht="24" customHeight="1" hidden="1">
      <c r="A30" s="10" t="s">
        <v>23</v>
      </c>
      <c r="B30" s="25">
        <v>17.95</v>
      </c>
      <c r="C30" s="22">
        <v>152.17</v>
      </c>
      <c r="D30" s="23">
        <v>738</v>
      </c>
      <c r="E30" s="26">
        <v>33.93</v>
      </c>
    </row>
    <row r="31" spans="1:5" s="6" customFormat="1" ht="24" customHeight="1" hidden="1">
      <c r="A31" s="10" t="s">
        <v>16</v>
      </c>
      <c r="B31" s="25">
        <v>12.28</v>
      </c>
      <c r="C31" s="22">
        <v>185.83</v>
      </c>
      <c r="D31" s="23">
        <v>698</v>
      </c>
      <c r="E31" s="26">
        <v>33.66</v>
      </c>
    </row>
    <row r="32" spans="1:5" s="6" customFormat="1" ht="24" customHeight="1" hidden="1">
      <c r="A32" s="10" t="s">
        <v>17</v>
      </c>
      <c r="B32" s="25">
        <v>10.15</v>
      </c>
      <c r="C32" s="22">
        <v>144.75</v>
      </c>
      <c r="D32" s="23">
        <v>718</v>
      </c>
      <c r="E32" s="26">
        <v>36.63</v>
      </c>
    </row>
    <row r="33" spans="1:5" s="6" customFormat="1" ht="24" customHeight="1" hidden="1">
      <c r="A33" s="10" t="s">
        <v>18</v>
      </c>
      <c r="B33" s="25">
        <v>9.1</v>
      </c>
      <c r="C33" s="22">
        <v>77.58</v>
      </c>
      <c r="D33" s="23">
        <v>868</v>
      </c>
      <c r="E33" s="26">
        <v>46.37</v>
      </c>
    </row>
    <row r="34" spans="1:5" s="6" customFormat="1" ht="24" customHeight="1" hidden="1">
      <c r="A34" s="10" t="s">
        <v>19</v>
      </c>
      <c r="B34" s="25">
        <v>2.73</v>
      </c>
      <c r="C34" s="22">
        <v>73.3</v>
      </c>
      <c r="D34" s="23">
        <v>691</v>
      </c>
      <c r="E34" s="26">
        <v>51.15</v>
      </c>
    </row>
    <row r="35" spans="1:5" s="6" customFormat="1" ht="24" customHeight="1" hidden="1">
      <c r="A35" s="10" t="s">
        <v>20</v>
      </c>
      <c r="B35" s="25">
        <v>2.53</v>
      </c>
      <c r="C35" s="22">
        <v>65.45</v>
      </c>
      <c r="D35" s="23">
        <v>613</v>
      </c>
      <c r="E35" s="26">
        <v>56.52</v>
      </c>
    </row>
    <row r="36" spans="1:5" s="6" customFormat="1" ht="24" customHeight="1" hidden="1">
      <c r="A36" s="10" t="s">
        <v>21</v>
      </c>
      <c r="B36" s="25">
        <v>11.77</v>
      </c>
      <c r="C36" s="22">
        <v>78.08</v>
      </c>
      <c r="D36" s="23">
        <v>638</v>
      </c>
      <c r="E36" s="26">
        <v>57.51</v>
      </c>
    </row>
    <row r="37" spans="1:5" s="6" customFormat="1" ht="24" customHeight="1" hidden="1">
      <c r="A37" s="10" t="s">
        <v>22</v>
      </c>
      <c r="B37" s="25">
        <v>9.08</v>
      </c>
      <c r="C37" s="22">
        <v>99.58</v>
      </c>
      <c r="D37" s="23">
        <v>659</v>
      </c>
      <c r="E37" s="26">
        <v>49.11</v>
      </c>
    </row>
    <row r="38" spans="1:5" s="6" customFormat="1" ht="24" customHeight="1" hidden="1">
      <c r="A38" s="10" t="s">
        <v>28</v>
      </c>
      <c r="B38" s="25">
        <v>10.06</v>
      </c>
      <c r="C38" s="22">
        <v>136.58</v>
      </c>
      <c r="D38" s="23">
        <v>640</v>
      </c>
      <c r="E38" s="26">
        <v>40.67</v>
      </c>
    </row>
    <row r="39" spans="1:5" s="6" customFormat="1" ht="24" customHeight="1" hidden="1">
      <c r="A39" s="10" t="s">
        <v>29</v>
      </c>
      <c r="B39" s="27">
        <v>8.45</v>
      </c>
      <c r="C39" s="28">
        <v>137.08</v>
      </c>
      <c r="D39" s="23">
        <v>575</v>
      </c>
      <c r="E39" s="26">
        <v>47.99</v>
      </c>
    </row>
    <row r="40" spans="1:5" s="6" customFormat="1" ht="24" customHeight="1" hidden="1">
      <c r="A40" s="10" t="s">
        <v>30</v>
      </c>
      <c r="B40" s="25">
        <v>10.6</v>
      </c>
      <c r="C40" s="22">
        <v>87.5</v>
      </c>
      <c r="D40" s="23">
        <v>571.3</v>
      </c>
      <c r="E40" s="26">
        <v>41.7</v>
      </c>
    </row>
    <row r="41" spans="1:5" s="6" customFormat="1" ht="24" customHeight="1" hidden="1">
      <c r="A41" s="11" t="s">
        <v>31</v>
      </c>
      <c r="B41" s="29">
        <f>SUM(B42:B53)/12</f>
        <v>4.803333333333334</v>
      </c>
      <c r="C41" s="20">
        <f>SUM(C42:C53)/12</f>
        <v>103.47250000000001</v>
      </c>
      <c r="D41" s="30">
        <f>SUM(D42:D53)/12</f>
        <v>570.7666666666668</v>
      </c>
      <c r="E41" s="19">
        <f>SUM(E42:E53)/12</f>
        <v>44.62499999999999</v>
      </c>
    </row>
    <row r="42" spans="1:5" s="6" customFormat="1" ht="24" customHeight="1" hidden="1">
      <c r="A42" s="10" t="s">
        <v>34</v>
      </c>
      <c r="B42" s="27">
        <v>7.77</v>
      </c>
      <c r="C42" s="28">
        <v>137.33</v>
      </c>
      <c r="D42" s="23">
        <v>475.4</v>
      </c>
      <c r="E42" s="26">
        <v>41.3</v>
      </c>
    </row>
    <row r="43" spans="1:5" s="6" customFormat="1" ht="24" customHeight="1" hidden="1">
      <c r="A43" s="10" t="s">
        <v>35</v>
      </c>
      <c r="B43" s="27">
        <v>7.25</v>
      </c>
      <c r="C43" s="28">
        <v>151.75</v>
      </c>
      <c r="D43" s="23">
        <v>648.57</v>
      </c>
      <c r="E43" s="26">
        <v>39.86</v>
      </c>
    </row>
    <row r="44" spans="1:5" s="6" customFormat="1" ht="24" customHeight="1" hidden="1">
      <c r="A44" s="10" t="s">
        <v>36</v>
      </c>
      <c r="B44" s="25">
        <v>3.8</v>
      </c>
      <c r="C44" s="22">
        <v>120.55</v>
      </c>
      <c r="D44" s="23">
        <v>651</v>
      </c>
      <c r="E44" s="26">
        <v>45.9</v>
      </c>
    </row>
    <row r="45" spans="1:5" s="6" customFormat="1" ht="24" customHeight="1" hidden="1">
      <c r="A45" s="10" t="s">
        <v>37</v>
      </c>
      <c r="B45" s="25">
        <v>4.32</v>
      </c>
      <c r="C45" s="22">
        <v>136.5</v>
      </c>
      <c r="D45" s="23">
        <v>641</v>
      </c>
      <c r="E45" s="26">
        <v>44.9</v>
      </c>
    </row>
    <row r="46" spans="1:5" s="6" customFormat="1" ht="24" customHeight="1" hidden="1">
      <c r="A46" s="10" t="s">
        <v>40</v>
      </c>
      <c r="B46" s="25">
        <v>5.8</v>
      </c>
      <c r="C46" s="22">
        <v>94.42</v>
      </c>
      <c r="D46" s="23">
        <v>653</v>
      </c>
      <c r="E46" s="26">
        <v>52.05</v>
      </c>
    </row>
    <row r="47" spans="1:5" s="6" customFormat="1" ht="24" customHeight="1" hidden="1">
      <c r="A47" s="10" t="s">
        <v>41</v>
      </c>
      <c r="B47" s="25">
        <v>3.7</v>
      </c>
      <c r="C47" s="22">
        <v>72.33</v>
      </c>
      <c r="D47" s="23">
        <v>655</v>
      </c>
      <c r="E47" s="26">
        <v>51</v>
      </c>
    </row>
    <row r="48" spans="1:5" ht="24" customHeight="1" hidden="1">
      <c r="A48" s="10" t="s">
        <v>42</v>
      </c>
      <c r="B48" s="25">
        <v>4.1</v>
      </c>
      <c r="C48" s="22">
        <v>51.8</v>
      </c>
      <c r="D48" s="23">
        <v>675</v>
      </c>
      <c r="E48" s="26">
        <v>42.15</v>
      </c>
    </row>
    <row r="49" spans="1:5" ht="24" customHeight="1" hidden="1">
      <c r="A49" s="10" t="s">
        <v>43</v>
      </c>
      <c r="B49" s="25">
        <v>4.6</v>
      </c>
      <c r="C49" s="22">
        <v>63.58</v>
      </c>
      <c r="D49" s="23">
        <v>601</v>
      </c>
      <c r="E49" s="26">
        <v>39.4</v>
      </c>
    </row>
    <row r="50" spans="1:5" ht="24" customHeight="1" hidden="1">
      <c r="A50" s="10" t="s">
        <v>44</v>
      </c>
      <c r="B50" s="25">
        <v>2.8</v>
      </c>
      <c r="C50" s="22">
        <v>83.11</v>
      </c>
      <c r="D50" s="23">
        <v>490.23</v>
      </c>
      <c r="E50" s="26">
        <v>35.63</v>
      </c>
    </row>
    <row r="51" spans="1:5" ht="24" customHeight="1" hidden="1">
      <c r="A51" s="10" t="s">
        <v>47</v>
      </c>
      <c r="B51" s="25">
        <v>3.6</v>
      </c>
      <c r="C51" s="22">
        <v>133.8</v>
      </c>
      <c r="D51" s="23">
        <v>435</v>
      </c>
      <c r="E51" s="26">
        <v>45.7</v>
      </c>
    </row>
    <row r="52" spans="1:5" ht="24" customHeight="1" hidden="1">
      <c r="A52" s="10" t="s">
        <v>49</v>
      </c>
      <c r="B52" s="25">
        <v>5.7</v>
      </c>
      <c r="C52" s="22">
        <v>100</v>
      </c>
      <c r="D52" s="23">
        <v>447</v>
      </c>
      <c r="E52" s="26">
        <v>47.81</v>
      </c>
    </row>
    <row r="53" spans="1:5" ht="24" customHeight="1" hidden="1">
      <c r="A53" s="31" t="s">
        <v>50</v>
      </c>
      <c r="B53" s="25">
        <v>4.2</v>
      </c>
      <c r="C53" s="22">
        <v>96.5</v>
      </c>
      <c r="D53" s="23">
        <v>477</v>
      </c>
      <c r="E53" s="26">
        <v>49.8</v>
      </c>
    </row>
    <row r="54" spans="1:5" ht="24" customHeight="1" hidden="1">
      <c r="A54" s="11" t="s">
        <v>51</v>
      </c>
      <c r="B54" s="29">
        <f>SUM(B55:B66)/12</f>
        <v>4.373333333333332</v>
      </c>
      <c r="C54" s="29">
        <f>SUM(C55:C66)/12</f>
        <v>101.00833333333334</v>
      </c>
      <c r="D54" s="29">
        <f>SUM(D55:D66)/12</f>
        <v>527.11269558769</v>
      </c>
      <c r="E54" s="21">
        <v>53</v>
      </c>
    </row>
    <row r="55" spans="1:5" ht="24" customHeight="1" hidden="1">
      <c r="A55" s="31" t="s">
        <v>52</v>
      </c>
      <c r="B55" s="25">
        <v>5.6</v>
      </c>
      <c r="C55" s="22">
        <v>133.8</v>
      </c>
      <c r="D55" s="23">
        <v>510</v>
      </c>
      <c r="E55" s="26">
        <v>21</v>
      </c>
    </row>
    <row r="56" spans="1:5" ht="24" customHeight="1" hidden="1">
      <c r="A56" s="31" t="s">
        <v>53</v>
      </c>
      <c r="B56" s="25">
        <v>6.98</v>
      </c>
      <c r="C56" s="22">
        <v>129.64</v>
      </c>
      <c r="D56" s="23">
        <f>15029/29</f>
        <v>518.2413793103449</v>
      </c>
      <c r="E56" s="32">
        <f>867.71/29</f>
        <v>29.92103448275862</v>
      </c>
    </row>
    <row r="57" spans="1:5" ht="24" customHeight="1" hidden="1">
      <c r="A57" s="31" t="s">
        <v>54</v>
      </c>
      <c r="B57" s="25">
        <v>5.1</v>
      </c>
      <c r="C57" s="22">
        <v>152.6</v>
      </c>
      <c r="D57" s="23">
        <v>473</v>
      </c>
      <c r="E57" s="32">
        <f>1374.84/31</f>
        <v>44.34967741935483</v>
      </c>
    </row>
    <row r="58" spans="1:5" ht="24" customHeight="1" hidden="1">
      <c r="A58" s="31" t="s">
        <v>55</v>
      </c>
      <c r="B58" s="25">
        <v>6.13</v>
      </c>
      <c r="C58" s="22">
        <v>72.42</v>
      </c>
      <c r="D58" s="23">
        <v>484</v>
      </c>
      <c r="E58" s="33">
        <v>48.74</v>
      </c>
    </row>
    <row r="59" spans="1:5" ht="24" customHeight="1" hidden="1">
      <c r="A59" s="31" t="s">
        <v>57</v>
      </c>
      <c r="B59" s="25">
        <v>5.2</v>
      </c>
      <c r="C59" s="22">
        <v>109.6</v>
      </c>
      <c r="D59" s="23">
        <f>15775/31</f>
        <v>508.8709677419355</v>
      </c>
      <c r="E59" s="33">
        <f>1243.36/31</f>
        <v>40.10838709677419</v>
      </c>
    </row>
    <row r="60" spans="1:5" ht="24" customHeight="1" hidden="1">
      <c r="A60" s="31" t="s">
        <v>59</v>
      </c>
      <c r="B60" s="25">
        <v>4.05</v>
      </c>
      <c r="C60" s="22">
        <v>53.42</v>
      </c>
      <c r="D60" s="23">
        <v>510.7</v>
      </c>
      <c r="E60" s="32">
        <v>40.92</v>
      </c>
    </row>
    <row r="61" spans="1:5" ht="24" customHeight="1" hidden="1">
      <c r="A61" s="31" t="s">
        <v>61</v>
      </c>
      <c r="B61" s="25">
        <v>3.4</v>
      </c>
      <c r="C61" s="22">
        <v>73.09</v>
      </c>
      <c r="D61" s="23">
        <v>578.32</v>
      </c>
      <c r="E61" s="32">
        <v>50.99</v>
      </c>
    </row>
    <row r="62" spans="1:5" ht="24" customHeight="1" hidden="1">
      <c r="A62" s="31" t="s">
        <v>63</v>
      </c>
      <c r="B62" s="25">
        <v>2.58</v>
      </c>
      <c r="C62" s="22">
        <v>55.5</v>
      </c>
      <c r="D62" s="34">
        <v>582.97</v>
      </c>
      <c r="E62" s="32">
        <v>64.2</v>
      </c>
    </row>
    <row r="63" spans="1:5" ht="24" customHeight="1" hidden="1">
      <c r="A63" s="31" t="s">
        <v>64</v>
      </c>
      <c r="B63" s="25">
        <v>2.94</v>
      </c>
      <c r="C63" s="22">
        <v>128.33</v>
      </c>
      <c r="D63" s="34">
        <v>553.83</v>
      </c>
      <c r="E63" s="32">
        <v>58.27</v>
      </c>
    </row>
    <row r="64" spans="1:5" ht="24" customHeight="1" hidden="1">
      <c r="A64" s="31" t="s">
        <v>47</v>
      </c>
      <c r="B64" s="25">
        <v>3.1</v>
      </c>
      <c r="C64" s="22">
        <v>147</v>
      </c>
      <c r="D64" s="34">
        <v>511</v>
      </c>
      <c r="E64" s="32">
        <v>71.2</v>
      </c>
    </row>
    <row r="65" spans="1:5" ht="24" customHeight="1" hidden="1">
      <c r="A65" s="31" t="s">
        <v>49</v>
      </c>
      <c r="B65" s="35">
        <v>3.5</v>
      </c>
      <c r="C65" s="26">
        <v>82.2</v>
      </c>
      <c r="D65" s="36">
        <v>559</v>
      </c>
      <c r="E65" s="38" t="s">
        <v>71</v>
      </c>
    </row>
    <row r="66" spans="1:5" ht="24" customHeight="1" hidden="1">
      <c r="A66" s="31" t="s">
        <v>65</v>
      </c>
      <c r="B66" s="25">
        <v>3.9</v>
      </c>
      <c r="C66" s="22">
        <v>74.5</v>
      </c>
      <c r="D66" s="34">
        <v>535.42</v>
      </c>
      <c r="E66" s="38" t="s">
        <v>71</v>
      </c>
    </row>
    <row r="67" spans="1:5" ht="24" customHeight="1" hidden="1">
      <c r="A67" s="11" t="s">
        <v>67</v>
      </c>
      <c r="B67" s="29">
        <v>3.65</v>
      </c>
      <c r="C67" s="29">
        <v>89.31</v>
      </c>
      <c r="D67" s="29">
        <v>545</v>
      </c>
      <c r="E67" s="21">
        <v>40.5</v>
      </c>
    </row>
    <row r="68" spans="1:5" ht="24" customHeight="1" hidden="1">
      <c r="A68" s="31" t="s">
        <v>66</v>
      </c>
      <c r="B68" s="25">
        <v>5.5</v>
      </c>
      <c r="C68" s="22">
        <v>111.3</v>
      </c>
      <c r="D68" s="34">
        <v>621</v>
      </c>
      <c r="E68" s="38" t="s">
        <v>71</v>
      </c>
    </row>
    <row r="69" spans="1:5" ht="24" customHeight="1" hidden="1">
      <c r="A69" s="31" t="s">
        <v>68</v>
      </c>
      <c r="B69" s="25">
        <v>4.23</v>
      </c>
      <c r="C69" s="22">
        <v>159.2</v>
      </c>
      <c r="D69" s="34">
        <v>572.07</v>
      </c>
      <c r="E69" s="38" t="s">
        <v>71</v>
      </c>
    </row>
    <row r="70" spans="1:5" ht="24" customHeight="1" hidden="1">
      <c r="A70" s="31" t="s">
        <v>69</v>
      </c>
      <c r="B70" s="25">
        <v>6.36</v>
      </c>
      <c r="C70" s="22">
        <v>155.58</v>
      </c>
      <c r="D70" s="34">
        <v>553.98</v>
      </c>
      <c r="E70" s="38" t="s">
        <v>71</v>
      </c>
    </row>
    <row r="71" spans="1:5" ht="24" customHeight="1" hidden="1">
      <c r="A71" s="31" t="s">
        <v>70</v>
      </c>
      <c r="B71" s="25">
        <v>1.92</v>
      </c>
      <c r="C71" s="22">
        <v>77.27</v>
      </c>
      <c r="D71" s="34">
        <v>580.35</v>
      </c>
      <c r="E71" s="38" t="s">
        <v>71</v>
      </c>
    </row>
    <row r="72" spans="1:5" ht="24" customHeight="1" hidden="1">
      <c r="A72" s="31" t="s">
        <v>56</v>
      </c>
      <c r="B72" s="25">
        <v>1.4</v>
      </c>
      <c r="C72" s="22">
        <v>63.8</v>
      </c>
      <c r="D72" s="34">
        <v>578</v>
      </c>
      <c r="E72" s="38">
        <v>63.44</v>
      </c>
    </row>
    <row r="73" spans="1:5" ht="24" customHeight="1" hidden="1">
      <c r="A73" s="31" t="s">
        <v>58</v>
      </c>
      <c r="B73" s="25">
        <v>1.8</v>
      </c>
      <c r="C73" s="22">
        <v>61.8</v>
      </c>
      <c r="D73" s="34">
        <v>554</v>
      </c>
      <c r="E73" s="38">
        <v>63.44</v>
      </c>
    </row>
    <row r="74" spans="1:5" ht="24" customHeight="1" hidden="1">
      <c r="A74" s="31" t="s">
        <v>60</v>
      </c>
      <c r="B74" s="25">
        <v>3.75</v>
      </c>
      <c r="C74" s="22">
        <v>58.2</v>
      </c>
      <c r="D74" s="34">
        <v>515</v>
      </c>
      <c r="E74" s="38">
        <v>58.44</v>
      </c>
    </row>
    <row r="75" spans="1:5" ht="24" customHeight="1" hidden="1">
      <c r="A75" s="31" t="s">
        <v>62</v>
      </c>
      <c r="B75" s="25">
        <v>3</v>
      </c>
      <c r="C75" s="41">
        <v>81.9</v>
      </c>
      <c r="D75" s="34">
        <v>608</v>
      </c>
      <c r="E75" s="41">
        <v>58.44</v>
      </c>
    </row>
    <row r="76" spans="1:5" ht="24" customHeight="1" hidden="1">
      <c r="A76" s="31" t="s">
        <v>45</v>
      </c>
      <c r="B76" s="42">
        <v>0</v>
      </c>
      <c r="C76" s="43">
        <v>41</v>
      </c>
      <c r="D76" s="34">
        <v>497</v>
      </c>
      <c r="E76" s="41">
        <v>58.44</v>
      </c>
    </row>
    <row r="77" spans="1:5" ht="24" customHeight="1" hidden="1">
      <c r="A77" s="31" t="s">
        <v>46</v>
      </c>
      <c r="B77" s="43">
        <v>4.05</v>
      </c>
      <c r="C77" s="43">
        <v>141</v>
      </c>
      <c r="D77" s="34">
        <v>501</v>
      </c>
      <c r="E77" s="41">
        <v>58.44</v>
      </c>
    </row>
    <row r="78" spans="1:5" ht="24" customHeight="1" hidden="1">
      <c r="A78" s="31" t="s">
        <v>48</v>
      </c>
      <c r="B78" s="41" t="s">
        <v>71</v>
      </c>
      <c r="C78" s="41" t="s">
        <v>71</v>
      </c>
      <c r="D78" s="34">
        <v>476</v>
      </c>
      <c r="E78" s="41">
        <v>58.44</v>
      </c>
    </row>
    <row r="79" spans="1:5" ht="24" customHeight="1" hidden="1">
      <c r="A79" s="31" t="s">
        <v>72</v>
      </c>
      <c r="B79" s="44">
        <v>3.08</v>
      </c>
      <c r="C79" s="43">
        <v>111</v>
      </c>
      <c r="D79" s="34">
        <v>479</v>
      </c>
      <c r="E79" s="41">
        <v>58.44</v>
      </c>
    </row>
    <row r="80" spans="1:5" ht="24" customHeight="1" hidden="1">
      <c r="A80" s="11" t="s">
        <v>73</v>
      </c>
      <c r="B80" s="29">
        <v>3.52</v>
      </c>
      <c r="C80" s="29">
        <v>99.57</v>
      </c>
      <c r="D80" s="29">
        <v>490.95</v>
      </c>
      <c r="E80" s="21">
        <v>71.03</v>
      </c>
    </row>
    <row r="81" spans="1:5" ht="24" customHeight="1" hidden="1">
      <c r="A81" s="31" t="s">
        <v>66</v>
      </c>
      <c r="B81" s="41" t="s">
        <v>71</v>
      </c>
      <c r="C81" s="41" t="s">
        <v>71</v>
      </c>
      <c r="D81" s="34">
        <v>499</v>
      </c>
      <c r="E81" s="41">
        <v>67.83</v>
      </c>
    </row>
    <row r="82" spans="1:5" ht="24" customHeight="1" hidden="1">
      <c r="A82" s="31" t="s">
        <v>74</v>
      </c>
      <c r="B82" s="43">
        <v>3.32</v>
      </c>
      <c r="C82" s="43">
        <v>109</v>
      </c>
      <c r="D82" s="34">
        <v>525</v>
      </c>
      <c r="E82" s="41">
        <v>67.83</v>
      </c>
    </row>
    <row r="83" spans="1:5" ht="24" customHeight="1" hidden="1">
      <c r="A83" s="31" t="s">
        <v>75</v>
      </c>
      <c r="B83" s="44">
        <v>3.54</v>
      </c>
      <c r="C83" s="44">
        <v>159.62</v>
      </c>
      <c r="D83" s="34">
        <v>477</v>
      </c>
      <c r="E83" s="41">
        <v>67.83</v>
      </c>
    </row>
    <row r="84" spans="1:5" ht="24" customHeight="1" hidden="1">
      <c r="A84" s="31" t="s">
        <v>76</v>
      </c>
      <c r="B84" s="44">
        <v>0.76</v>
      </c>
      <c r="C84" s="44">
        <v>62.42</v>
      </c>
      <c r="D84" s="34">
        <v>504</v>
      </c>
      <c r="E84" s="41">
        <v>67.83</v>
      </c>
    </row>
    <row r="85" spans="1:5" ht="24" customHeight="1" hidden="1">
      <c r="A85" s="31" t="s">
        <v>56</v>
      </c>
      <c r="B85" s="38" t="s">
        <v>71</v>
      </c>
      <c r="C85" s="38" t="s">
        <v>71</v>
      </c>
      <c r="D85" s="34">
        <v>499</v>
      </c>
      <c r="E85" s="41">
        <v>67.83</v>
      </c>
    </row>
    <row r="86" spans="1:5" ht="24" customHeight="1" hidden="1">
      <c r="A86" s="31" t="s">
        <v>58</v>
      </c>
      <c r="B86" s="38" t="s">
        <v>71</v>
      </c>
      <c r="C86" s="44">
        <v>74.17</v>
      </c>
      <c r="D86" s="34">
        <v>496</v>
      </c>
      <c r="E86" s="41">
        <v>67.83</v>
      </c>
    </row>
    <row r="87" spans="1:5" ht="24" customHeight="1" hidden="1">
      <c r="A87" s="31" t="s">
        <v>60</v>
      </c>
      <c r="B87" s="44">
        <v>7.72</v>
      </c>
      <c r="C87" s="44">
        <v>59.14</v>
      </c>
      <c r="D87" s="34">
        <v>498</v>
      </c>
      <c r="E87" s="44">
        <v>74.26</v>
      </c>
    </row>
    <row r="88" spans="1:5" ht="24" customHeight="1" hidden="1">
      <c r="A88" s="31" t="s">
        <v>62</v>
      </c>
      <c r="B88" s="44">
        <v>2.13</v>
      </c>
      <c r="C88" s="44">
        <v>95.53</v>
      </c>
      <c r="D88" s="36">
        <v>488</v>
      </c>
      <c r="E88" s="44">
        <v>74.26</v>
      </c>
    </row>
    <row r="89" spans="1:5" ht="24" customHeight="1" hidden="1">
      <c r="A89" s="31" t="s">
        <v>45</v>
      </c>
      <c r="B89" s="38" t="s">
        <v>71</v>
      </c>
      <c r="C89" s="38" t="s">
        <v>71</v>
      </c>
      <c r="D89" s="36">
        <v>510</v>
      </c>
      <c r="E89" s="44">
        <v>74.26</v>
      </c>
    </row>
    <row r="90" spans="1:5" ht="24" customHeight="1" hidden="1">
      <c r="A90" s="31" t="s">
        <v>46</v>
      </c>
      <c r="B90" s="44">
        <v>4.77</v>
      </c>
      <c r="C90" s="44">
        <v>78.96</v>
      </c>
      <c r="D90" s="36">
        <v>481</v>
      </c>
      <c r="E90" s="44">
        <v>74.26</v>
      </c>
    </row>
    <row r="91" spans="1:5" ht="24" customHeight="1" hidden="1">
      <c r="A91" s="31" t="s">
        <v>77</v>
      </c>
      <c r="B91" s="44">
        <v>1.68</v>
      </c>
      <c r="C91" s="44">
        <v>74.25</v>
      </c>
      <c r="D91" s="36">
        <v>455</v>
      </c>
      <c r="E91" s="44">
        <v>74.26</v>
      </c>
    </row>
    <row r="92" spans="1:5" ht="24" customHeight="1" hidden="1">
      <c r="A92" s="31" t="s">
        <v>78</v>
      </c>
      <c r="B92" s="44">
        <v>4.27</v>
      </c>
      <c r="C92" s="44">
        <v>183.07</v>
      </c>
      <c r="D92" s="36">
        <v>458.74</v>
      </c>
      <c r="E92" s="44">
        <v>74.26</v>
      </c>
    </row>
    <row r="93" spans="1:5" ht="24" customHeight="1" hidden="1">
      <c r="A93" s="11" t="s">
        <v>79</v>
      </c>
      <c r="B93" s="38">
        <v>3.3</v>
      </c>
      <c r="C93" s="38">
        <v>99.13</v>
      </c>
      <c r="D93" s="29">
        <v>479.28</v>
      </c>
      <c r="E93" s="38">
        <v>78.4</v>
      </c>
    </row>
    <row r="94" spans="1:5" ht="24" customHeight="1" hidden="1">
      <c r="A94" s="31" t="s">
        <v>66</v>
      </c>
      <c r="B94" s="44">
        <v>4.3</v>
      </c>
      <c r="C94" s="44">
        <v>110.62</v>
      </c>
      <c r="D94" s="36">
        <v>585.19</v>
      </c>
      <c r="E94" s="44">
        <v>83.24</v>
      </c>
    </row>
    <row r="95" spans="1:5" ht="24" customHeight="1" hidden="1">
      <c r="A95" s="31" t="s">
        <v>80</v>
      </c>
      <c r="B95" s="44">
        <v>1.3</v>
      </c>
      <c r="C95" s="44">
        <v>15.22</v>
      </c>
      <c r="D95" s="36">
        <v>507.18</v>
      </c>
      <c r="E95" s="44">
        <v>83.24</v>
      </c>
    </row>
    <row r="96" spans="1:5" ht="24" customHeight="1" hidden="1">
      <c r="A96" s="31" t="s">
        <v>81</v>
      </c>
      <c r="B96" s="44">
        <v>3.04</v>
      </c>
      <c r="C96" s="44">
        <v>94.1</v>
      </c>
      <c r="D96" s="36">
        <v>524.32</v>
      </c>
      <c r="E96" s="44">
        <v>83.24</v>
      </c>
    </row>
    <row r="97" spans="1:5" ht="24" customHeight="1" hidden="1">
      <c r="A97" s="31" t="s">
        <v>82</v>
      </c>
      <c r="B97" s="44">
        <v>1.24</v>
      </c>
      <c r="C97" s="44">
        <v>101.05</v>
      </c>
      <c r="D97" s="36">
        <v>487.37</v>
      </c>
      <c r="E97" s="44">
        <v>83.24</v>
      </c>
    </row>
    <row r="98" spans="1:5" ht="24" customHeight="1" hidden="1">
      <c r="A98" s="31" t="s">
        <v>83</v>
      </c>
      <c r="B98" s="44">
        <v>4.93</v>
      </c>
      <c r="C98" s="44">
        <v>86.52</v>
      </c>
      <c r="D98" s="36">
        <v>485.19</v>
      </c>
      <c r="E98" s="44">
        <v>83.24</v>
      </c>
    </row>
    <row r="99" spans="1:5" ht="24" customHeight="1" hidden="1">
      <c r="A99" s="31" t="s">
        <v>85</v>
      </c>
      <c r="B99" s="44">
        <v>3.08</v>
      </c>
      <c r="C99" s="44">
        <v>100.48</v>
      </c>
      <c r="D99" s="36">
        <v>488.64</v>
      </c>
      <c r="E99" s="44">
        <v>83.24</v>
      </c>
    </row>
    <row r="100" spans="1:5" ht="24" customHeight="1" hidden="1">
      <c r="A100" s="31" t="s">
        <v>86</v>
      </c>
      <c r="B100" s="44">
        <v>2.07</v>
      </c>
      <c r="C100" s="44">
        <v>74.29</v>
      </c>
      <c r="D100" s="36">
        <v>492.36</v>
      </c>
      <c r="E100" s="44">
        <v>73.65</v>
      </c>
    </row>
    <row r="101" spans="1:5" ht="24" customHeight="1" hidden="1">
      <c r="A101" s="31" t="s">
        <v>87</v>
      </c>
      <c r="B101" s="44">
        <v>3.07</v>
      </c>
      <c r="C101" s="44">
        <v>73.88</v>
      </c>
      <c r="D101" s="36">
        <v>476.51</v>
      </c>
      <c r="E101" s="44">
        <v>73.65</v>
      </c>
    </row>
    <row r="102" spans="1:5" ht="24" customHeight="1" hidden="1">
      <c r="A102" s="31" t="s">
        <v>88</v>
      </c>
      <c r="B102" s="44">
        <v>5.02</v>
      </c>
      <c r="C102" s="44">
        <v>93.49</v>
      </c>
      <c r="D102" s="36">
        <v>487.69</v>
      </c>
      <c r="E102" s="44">
        <v>73.65</v>
      </c>
    </row>
    <row r="103" spans="1:5" ht="24" customHeight="1" hidden="1">
      <c r="A103" s="31" t="s">
        <v>89</v>
      </c>
      <c r="B103" s="44">
        <v>5.63</v>
      </c>
      <c r="C103" s="44">
        <v>94.4</v>
      </c>
      <c r="D103" s="36">
        <v>445.67</v>
      </c>
      <c r="E103" s="44">
        <v>73.65</v>
      </c>
    </row>
    <row r="104" spans="1:5" ht="24" customHeight="1" hidden="1">
      <c r="A104" s="31" t="s">
        <v>77</v>
      </c>
      <c r="B104" s="44">
        <v>3.77</v>
      </c>
      <c r="C104" s="44">
        <v>110.83</v>
      </c>
      <c r="D104" s="36">
        <v>452.9</v>
      </c>
      <c r="E104" s="44">
        <v>73.65</v>
      </c>
    </row>
    <row r="105" spans="1:5" ht="24" customHeight="1" hidden="1">
      <c r="A105" s="31" t="s">
        <v>78</v>
      </c>
      <c r="B105" s="44">
        <v>1.63</v>
      </c>
      <c r="C105" s="44">
        <v>134.04</v>
      </c>
      <c r="D105" s="36">
        <v>461.12</v>
      </c>
      <c r="E105" s="44">
        <v>73.65</v>
      </c>
    </row>
    <row r="106" spans="1:5" ht="24" customHeight="1" hidden="1">
      <c r="A106" s="11" t="s">
        <v>90</v>
      </c>
      <c r="B106" s="38" t="s">
        <v>84</v>
      </c>
      <c r="C106" s="38" t="s">
        <v>84</v>
      </c>
      <c r="D106" s="38">
        <f>(SUM(D107,D109,D111,D113,D114,D116,D118)*31+(D110+D112+D115+D117)*30+D108*29)/366</f>
        <v>471.18480874316936</v>
      </c>
      <c r="E106" s="38">
        <v>83.47</v>
      </c>
    </row>
    <row r="107" spans="1:5" ht="24" customHeight="1" hidden="1">
      <c r="A107" s="31" t="s">
        <v>66</v>
      </c>
      <c r="B107" s="44">
        <v>4.18</v>
      </c>
      <c r="C107" s="44">
        <v>135.44</v>
      </c>
      <c r="D107" s="36">
        <v>502.71</v>
      </c>
      <c r="E107" s="44">
        <v>78.45</v>
      </c>
    </row>
    <row r="108" spans="1:5" ht="24" customHeight="1" hidden="1">
      <c r="A108" s="31" t="s">
        <v>68</v>
      </c>
      <c r="B108" s="44">
        <v>2.97</v>
      </c>
      <c r="C108" s="44">
        <v>92.69</v>
      </c>
      <c r="D108" s="36">
        <v>452.76</v>
      </c>
      <c r="E108" s="44">
        <v>78.45</v>
      </c>
    </row>
    <row r="109" spans="1:5" ht="24" customHeight="1" hidden="1">
      <c r="A109" s="31" t="s">
        <v>81</v>
      </c>
      <c r="B109" s="44">
        <v>1.59</v>
      </c>
      <c r="C109" s="44">
        <v>99.6</v>
      </c>
      <c r="D109" s="36">
        <v>461.12</v>
      </c>
      <c r="E109" s="44">
        <v>78.45</v>
      </c>
    </row>
    <row r="110" spans="1:5" ht="24" customHeight="1" hidden="1">
      <c r="A110" s="31" t="s">
        <v>82</v>
      </c>
      <c r="B110" s="44">
        <v>3.92</v>
      </c>
      <c r="C110" s="44">
        <v>124.65</v>
      </c>
      <c r="D110" s="36">
        <v>464.44</v>
      </c>
      <c r="E110" s="44">
        <v>78.45</v>
      </c>
    </row>
    <row r="111" spans="1:5" ht="24" customHeight="1" hidden="1">
      <c r="A111" s="31" t="s">
        <v>83</v>
      </c>
      <c r="B111" s="44">
        <v>4.22</v>
      </c>
      <c r="C111" s="44">
        <v>107.04</v>
      </c>
      <c r="D111" s="36">
        <v>470.62</v>
      </c>
      <c r="E111" s="44">
        <v>78.45</v>
      </c>
    </row>
    <row r="112" spans="1:5" ht="24" customHeight="1" hidden="1">
      <c r="A112" s="31" t="s">
        <v>85</v>
      </c>
      <c r="B112" s="44">
        <v>3.85</v>
      </c>
      <c r="C112" s="44">
        <v>82.91</v>
      </c>
      <c r="D112" s="36">
        <v>486.4</v>
      </c>
      <c r="E112" s="44">
        <v>78.45</v>
      </c>
    </row>
    <row r="113" spans="1:5" ht="24" customHeight="1" hidden="1">
      <c r="A113" s="31" t="s">
        <v>86</v>
      </c>
      <c r="B113" s="44">
        <v>3.58</v>
      </c>
      <c r="C113" s="44">
        <v>58.34</v>
      </c>
      <c r="D113" s="36">
        <v>507.57</v>
      </c>
      <c r="E113" s="44">
        <v>88.49</v>
      </c>
    </row>
    <row r="114" spans="1:5" ht="24" customHeight="1" hidden="1">
      <c r="A114" s="31" t="s">
        <v>87</v>
      </c>
      <c r="B114" s="44">
        <v>6</v>
      </c>
      <c r="C114" s="44">
        <v>70.31</v>
      </c>
      <c r="D114" s="36">
        <v>456.36</v>
      </c>
      <c r="E114" s="44">
        <v>88.49</v>
      </c>
    </row>
    <row r="115" spans="1:5" ht="24" customHeight="1" hidden="1">
      <c r="A115" s="31" t="s">
        <v>88</v>
      </c>
      <c r="B115" s="44">
        <v>2.92</v>
      </c>
      <c r="C115" s="44">
        <v>82.54</v>
      </c>
      <c r="D115" s="36">
        <v>470.02</v>
      </c>
      <c r="E115" s="44">
        <v>88.49</v>
      </c>
    </row>
    <row r="116" spans="1:5" ht="24" customHeight="1" hidden="1">
      <c r="A116" s="31" t="s">
        <v>89</v>
      </c>
      <c r="B116" s="44">
        <v>5.87</v>
      </c>
      <c r="C116" s="44">
        <v>104.6</v>
      </c>
      <c r="D116" s="36">
        <v>445.52</v>
      </c>
      <c r="E116" s="44">
        <v>88.49</v>
      </c>
    </row>
    <row r="117" spans="1:5" ht="24" customHeight="1" hidden="1">
      <c r="A117" s="31" t="s">
        <v>77</v>
      </c>
      <c r="B117" s="41">
        <v>4.82</v>
      </c>
      <c r="C117" s="41">
        <v>127.65</v>
      </c>
      <c r="D117" s="36">
        <v>472.9</v>
      </c>
      <c r="E117" s="44">
        <v>88.49</v>
      </c>
    </row>
    <row r="118" spans="1:5" ht="24" customHeight="1" hidden="1">
      <c r="A118" s="31" t="s">
        <v>78</v>
      </c>
      <c r="B118" s="41">
        <v>4.53</v>
      </c>
      <c r="C118" s="41">
        <v>134.15</v>
      </c>
      <c r="D118" s="36">
        <v>462.9</v>
      </c>
      <c r="E118" s="44">
        <v>88.49</v>
      </c>
    </row>
    <row r="119" spans="1:5" ht="24" customHeight="1" hidden="1">
      <c r="A119" s="11" t="s">
        <v>91</v>
      </c>
      <c r="B119" s="38" t="s">
        <v>92</v>
      </c>
      <c r="C119" s="38" t="s">
        <v>92</v>
      </c>
      <c r="D119" s="45">
        <f>SUM(D120:D131)/12</f>
        <v>433.9608333333333</v>
      </c>
      <c r="E119" s="38">
        <v>119.36</v>
      </c>
    </row>
    <row r="120" spans="1:5" ht="24" customHeight="1" hidden="1">
      <c r="A120" s="31" t="s">
        <v>66</v>
      </c>
      <c r="B120" s="41">
        <v>4.25</v>
      </c>
      <c r="C120" s="41">
        <v>83.37</v>
      </c>
      <c r="D120" s="36">
        <v>449.76</v>
      </c>
      <c r="E120" s="41">
        <v>109.57</v>
      </c>
    </row>
    <row r="121" spans="1:5" ht="24" customHeight="1" hidden="1">
      <c r="A121" s="31" t="s">
        <v>80</v>
      </c>
      <c r="B121" s="41">
        <v>1.41</v>
      </c>
      <c r="C121" s="41">
        <v>120.22</v>
      </c>
      <c r="D121" s="36">
        <v>479.16</v>
      </c>
      <c r="E121" s="41">
        <v>109.57</v>
      </c>
    </row>
    <row r="122" spans="1:5" ht="24" customHeight="1" hidden="1">
      <c r="A122" s="31" t="s">
        <v>81</v>
      </c>
      <c r="B122" s="41">
        <v>8.27</v>
      </c>
      <c r="C122" s="41">
        <v>164.22</v>
      </c>
      <c r="D122" s="36">
        <v>449.34</v>
      </c>
      <c r="E122" s="41">
        <v>109.57</v>
      </c>
    </row>
    <row r="123" spans="1:5" ht="24" customHeight="1" hidden="1">
      <c r="A123" s="31" t="s">
        <v>82</v>
      </c>
      <c r="B123" s="41">
        <v>1.37</v>
      </c>
      <c r="C123" s="41">
        <v>147.32</v>
      </c>
      <c r="D123" s="36">
        <v>407.59</v>
      </c>
      <c r="E123" s="41">
        <v>109.57</v>
      </c>
    </row>
    <row r="124" spans="1:5" ht="24" customHeight="1" hidden="1">
      <c r="A124" s="31" t="s">
        <v>83</v>
      </c>
      <c r="B124" s="41">
        <v>3.3</v>
      </c>
      <c r="C124" s="41">
        <v>95.14</v>
      </c>
      <c r="D124" s="36">
        <v>436.76</v>
      </c>
      <c r="E124" s="41">
        <v>109.57</v>
      </c>
    </row>
    <row r="125" spans="1:5" ht="24" customHeight="1" hidden="1">
      <c r="A125" s="31" t="s">
        <v>85</v>
      </c>
      <c r="B125" s="41">
        <v>3</v>
      </c>
      <c r="C125" s="41">
        <v>67.48</v>
      </c>
      <c r="D125" s="36">
        <v>420.94</v>
      </c>
      <c r="E125" s="41">
        <v>109.57</v>
      </c>
    </row>
    <row r="126" spans="1:5" ht="24" customHeight="1" hidden="1">
      <c r="A126" s="31" t="s">
        <v>86</v>
      </c>
      <c r="B126" s="41">
        <v>8.4</v>
      </c>
      <c r="C126" s="41">
        <v>68.6</v>
      </c>
      <c r="D126" s="36">
        <v>473.82</v>
      </c>
      <c r="E126" s="41">
        <v>109.57</v>
      </c>
    </row>
    <row r="127" spans="1:5" ht="24" customHeight="1" hidden="1">
      <c r="A127" s="31" t="s">
        <v>87</v>
      </c>
      <c r="B127" s="41">
        <v>7.72</v>
      </c>
      <c r="C127" s="41">
        <v>51.54</v>
      </c>
      <c r="D127" s="36">
        <v>409</v>
      </c>
      <c r="E127" s="41">
        <v>128.98</v>
      </c>
    </row>
    <row r="128" spans="1:5" ht="24" customHeight="1" hidden="1">
      <c r="A128" s="31" t="s">
        <v>88</v>
      </c>
      <c r="B128" s="41">
        <v>2.58</v>
      </c>
      <c r="C128" s="41">
        <v>136.35</v>
      </c>
      <c r="D128" s="36">
        <v>520</v>
      </c>
      <c r="E128" s="41">
        <v>128.98</v>
      </c>
    </row>
    <row r="129" spans="1:5" ht="24" customHeight="1" hidden="1">
      <c r="A129" s="31" t="s">
        <v>89</v>
      </c>
      <c r="B129" s="41">
        <v>4.63</v>
      </c>
      <c r="C129" s="41">
        <v>48.82</v>
      </c>
      <c r="D129" s="36">
        <v>352</v>
      </c>
      <c r="E129" s="41">
        <v>128.98</v>
      </c>
    </row>
    <row r="130" spans="1:5" ht="24" customHeight="1" hidden="1">
      <c r="A130" s="31" t="s">
        <v>77</v>
      </c>
      <c r="B130" s="41" t="s">
        <v>84</v>
      </c>
      <c r="C130" s="41" t="s">
        <v>84</v>
      </c>
      <c r="D130" s="36">
        <v>403.29</v>
      </c>
      <c r="E130" s="41">
        <v>128.98</v>
      </c>
    </row>
    <row r="131" spans="1:5" ht="24" customHeight="1" hidden="1">
      <c r="A131" s="31" t="s">
        <v>78</v>
      </c>
      <c r="B131" s="41">
        <v>6.27</v>
      </c>
      <c r="C131" s="41">
        <v>181.13</v>
      </c>
      <c r="D131" s="36">
        <v>405.87</v>
      </c>
      <c r="E131" s="41">
        <v>128.98</v>
      </c>
    </row>
    <row r="132" spans="1:5" ht="24" customHeight="1">
      <c r="A132" s="11" t="s">
        <v>93</v>
      </c>
      <c r="B132" s="38">
        <f>SUM(B133:B170)/12</f>
        <v>11.398819444444444</v>
      </c>
      <c r="C132" s="51">
        <f>SUM(C133:C170)/12</f>
        <v>272.4750694444445</v>
      </c>
      <c r="D132" s="38">
        <f>SUM(D133:D170)</f>
        <v>15275.506666666666</v>
      </c>
      <c r="E132" s="48" t="s">
        <v>94</v>
      </c>
    </row>
    <row r="133" spans="1:5" ht="24" customHeight="1" hidden="1">
      <c r="A133" s="31" t="s">
        <v>66</v>
      </c>
      <c r="B133" s="41">
        <v>3.52</v>
      </c>
      <c r="C133" s="52">
        <v>71</v>
      </c>
      <c r="D133" s="36">
        <v>442.63</v>
      </c>
      <c r="E133" s="48" t="s">
        <v>94</v>
      </c>
    </row>
    <row r="134" spans="1:5" ht="24" customHeight="1" hidden="1">
      <c r="A134" s="31" t="s">
        <v>80</v>
      </c>
      <c r="B134" s="41">
        <v>8.45</v>
      </c>
      <c r="C134" s="52">
        <v>91</v>
      </c>
      <c r="D134" s="36">
        <v>416.57</v>
      </c>
      <c r="E134" s="48" t="s">
        <v>94</v>
      </c>
    </row>
    <row r="135" spans="1:5" ht="24" customHeight="1" hidden="1">
      <c r="A135" s="31" t="s">
        <v>81</v>
      </c>
      <c r="B135" s="41">
        <v>5.83</v>
      </c>
      <c r="C135" s="52">
        <v>139</v>
      </c>
      <c r="D135" s="36">
        <v>398.14</v>
      </c>
      <c r="E135" s="48" t="s">
        <v>94</v>
      </c>
    </row>
    <row r="136" spans="1:5" ht="24" customHeight="1" hidden="1">
      <c r="A136" s="31" t="s">
        <v>82</v>
      </c>
      <c r="B136" s="41">
        <v>3.62</v>
      </c>
      <c r="C136" s="52">
        <v>141</v>
      </c>
      <c r="D136" s="36">
        <v>384.57</v>
      </c>
      <c r="E136" s="48" t="s">
        <v>94</v>
      </c>
    </row>
    <row r="137" spans="1:5" ht="24" customHeight="1" hidden="1">
      <c r="A137" s="31" t="s">
        <v>83</v>
      </c>
      <c r="B137" s="41">
        <v>3.06</v>
      </c>
      <c r="C137" s="52">
        <v>107</v>
      </c>
      <c r="D137" s="36">
        <v>394.79</v>
      </c>
      <c r="E137" s="48" t="s">
        <v>94</v>
      </c>
    </row>
    <row r="138" spans="1:5" ht="24" customHeight="1" hidden="1">
      <c r="A138" s="31" t="s">
        <v>85</v>
      </c>
      <c r="B138" s="41">
        <v>1.85</v>
      </c>
      <c r="C138" s="52">
        <v>46</v>
      </c>
      <c r="D138" s="36">
        <v>417.61</v>
      </c>
      <c r="E138" s="48" t="s">
        <v>94</v>
      </c>
    </row>
    <row r="139" spans="1:5" ht="24" customHeight="1" hidden="1">
      <c r="A139" s="31" t="s">
        <v>95</v>
      </c>
      <c r="B139" s="41">
        <v>3.48</v>
      </c>
      <c r="C139" s="52">
        <v>61</v>
      </c>
      <c r="D139" s="36">
        <v>397.09</v>
      </c>
      <c r="E139" s="48" t="s">
        <v>94</v>
      </c>
    </row>
    <row r="140" spans="1:5" ht="24" customHeight="1" hidden="1">
      <c r="A140" s="31" t="s">
        <v>96</v>
      </c>
      <c r="B140" s="43">
        <v>3.15</v>
      </c>
      <c r="C140" s="53">
        <v>67.41</v>
      </c>
      <c r="D140" s="43">
        <v>384.93</v>
      </c>
      <c r="E140" s="49">
        <f>474.2/31</f>
        <v>15.296774193548387</v>
      </c>
    </row>
    <row r="141" spans="1:5" ht="24" customHeight="1" hidden="1">
      <c r="A141" s="31" t="s">
        <v>97</v>
      </c>
      <c r="B141" s="43">
        <v>2.48</v>
      </c>
      <c r="C141" s="53">
        <v>75.11</v>
      </c>
      <c r="D141" s="43">
        <v>401.09</v>
      </c>
      <c r="E141" s="49">
        <f>3060.97/30</f>
        <v>102.03233333333333</v>
      </c>
    </row>
    <row r="142" spans="1:5" ht="24" customHeight="1" hidden="1">
      <c r="A142" s="31" t="s">
        <v>98</v>
      </c>
      <c r="B142" s="43">
        <v>1.93</v>
      </c>
      <c r="C142" s="46">
        <v>126.34</v>
      </c>
      <c r="D142" s="43">
        <v>383.17</v>
      </c>
      <c r="E142" s="49">
        <f>3298.07/31</f>
        <v>106.38935483870968</v>
      </c>
    </row>
    <row r="143" spans="1:5" ht="24" customHeight="1" hidden="1">
      <c r="A143" s="31" t="s">
        <v>99</v>
      </c>
      <c r="B143" s="43">
        <v>3.57</v>
      </c>
      <c r="C143" s="46">
        <v>89.23</v>
      </c>
      <c r="D143" s="43">
        <v>396.9</v>
      </c>
      <c r="E143" s="49">
        <f>2923.31/30</f>
        <v>97.44366666666666</v>
      </c>
    </row>
    <row r="144" spans="1:5" ht="24" customHeight="1" hidden="1">
      <c r="A144" s="31" t="s">
        <v>65</v>
      </c>
      <c r="B144" s="43">
        <v>2.43</v>
      </c>
      <c r="C144" s="53">
        <v>67.83</v>
      </c>
      <c r="D144" s="43">
        <v>379.8</v>
      </c>
      <c r="E144" s="49">
        <f>3558.1/31</f>
        <v>114.77741935483871</v>
      </c>
    </row>
    <row r="145" spans="1:5" ht="24" customHeight="1">
      <c r="A145" s="11" t="s">
        <v>113</v>
      </c>
      <c r="B145" s="48">
        <f>SUM(B146:B157)/12</f>
        <v>4.370833333333333</v>
      </c>
      <c r="C145" s="48">
        <f>SUM(C146:C157)/12</f>
        <v>75.43499999999999</v>
      </c>
      <c r="D145" s="48">
        <f>SUM(D146:D157)/12</f>
        <v>419.73583333333335</v>
      </c>
      <c r="E145" s="48">
        <f>SUM(E146:E157)/12</f>
        <v>117.52808841525858</v>
      </c>
    </row>
    <row r="146" spans="1:5" ht="24" customHeight="1" hidden="1">
      <c r="A146" s="31" t="s">
        <v>100</v>
      </c>
      <c r="B146" s="50">
        <v>3.05</v>
      </c>
      <c r="C146" s="53">
        <v>63.77</v>
      </c>
      <c r="D146" s="43">
        <v>401.16</v>
      </c>
      <c r="E146" s="49">
        <f>4073.45/31</f>
        <v>131.4016129032258</v>
      </c>
    </row>
    <row r="147" spans="1:5" ht="24" customHeight="1" hidden="1">
      <c r="A147" s="31" t="s">
        <v>101</v>
      </c>
      <c r="B147" s="50">
        <v>4.43</v>
      </c>
      <c r="C147" s="53">
        <v>74</v>
      </c>
      <c r="D147" s="43">
        <v>464.28</v>
      </c>
      <c r="E147" s="49">
        <f>2246/28</f>
        <v>80.21428571428571</v>
      </c>
    </row>
    <row r="148" spans="1:5" ht="24" customHeight="1" hidden="1">
      <c r="A148" s="31" t="s">
        <v>102</v>
      </c>
      <c r="B148" s="50">
        <v>9.1</v>
      </c>
      <c r="C148" s="53">
        <v>55.5</v>
      </c>
      <c r="D148" s="43">
        <v>421.91</v>
      </c>
      <c r="E148" s="49">
        <f>3208.69/31</f>
        <v>103.50612903225807</v>
      </c>
    </row>
    <row r="149" spans="1:5" ht="24" customHeight="1" hidden="1">
      <c r="A149" s="31" t="s">
        <v>103</v>
      </c>
      <c r="B149" s="50">
        <v>2.9</v>
      </c>
      <c r="C149" s="53">
        <v>101.95</v>
      </c>
      <c r="D149" s="43">
        <v>423.14</v>
      </c>
      <c r="E149" s="49">
        <f>3349.45/30</f>
        <v>111.64833333333333</v>
      </c>
    </row>
    <row r="150" spans="1:5" ht="24" customHeight="1" hidden="1">
      <c r="A150" s="31" t="s">
        <v>104</v>
      </c>
      <c r="B150" s="50">
        <v>6.2</v>
      </c>
      <c r="C150" s="53">
        <v>91.14</v>
      </c>
      <c r="D150" s="43">
        <v>432.95</v>
      </c>
      <c r="E150" s="49">
        <f>3721.37/31</f>
        <v>120.0441935483871</v>
      </c>
    </row>
    <row r="151" spans="1:5" ht="24" customHeight="1" hidden="1">
      <c r="A151" s="31" t="s">
        <v>105</v>
      </c>
      <c r="B151" s="50">
        <v>4.75</v>
      </c>
      <c r="C151" s="53">
        <v>60.76</v>
      </c>
      <c r="D151" s="43">
        <v>444.35</v>
      </c>
      <c r="E151" s="49">
        <f>3837.95/30</f>
        <v>127.93166666666666</v>
      </c>
    </row>
    <row r="152" spans="1:5" ht="24" customHeight="1" hidden="1">
      <c r="A152" s="31" t="s">
        <v>95</v>
      </c>
      <c r="B152" s="50">
        <v>2.27</v>
      </c>
      <c r="C152" s="53">
        <v>64.63</v>
      </c>
      <c r="D152" s="43">
        <v>439.19</v>
      </c>
      <c r="E152" s="49">
        <f>3960.15/31</f>
        <v>127.74677419354839</v>
      </c>
    </row>
    <row r="153" spans="1:5" ht="24" customHeight="1" hidden="1">
      <c r="A153" s="31" t="s">
        <v>87</v>
      </c>
      <c r="B153" s="50">
        <v>3.3</v>
      </c>
      <c r="C153" s="53">
        <v>65.78</v>
      </c>
      <c r="D153" s="43">
        <v>410.51</v>
      </c>
      <c r="E153" s="49">
        <f>3736.4/31</f>
        <v>120.52903225806452</v>
      </c>
    </row>
    <row r="154" spans="1:5" ht="24" customHeight="1" hidden="1">
      <c r="A154" s="31" t="s">
        <v>88</v>
      </c>
      <c r="B154" s="43">
        <v>5.52</v>
      </c>
      <c r="C154" s="46">
        <v>81.76</v>
      </c>
      <c r="D154" s="43">
        <v>390.2</v>
      </c>
      <c r="E154" s="49">
        <f>3358.75/30</f>
        <v>111.95833333333333</v>
      </c>
    </row>
    <row r="155" spans="1:5" ht="24" customHeight="1" hidden="1">
      <c r="A155" s="31" t="s">
        <v>89</v>
      </c>
      <c r="B155" s="43">
        <v>4.22</v>
      </c>
      <c r="C155" s="46">
        <v>104.5</v>
      </c>
      <c r="D155" s="43">
        <v>443.74</v>
      </c>
      <c r="E155" s="49">
        <f>113.796</f>
        <v>113.796</v>
      </c>
    </row>
    <row r="156" spans="1:5" ht="24" customHeight="1" hidden="1">
      <c r="A156" s="31" t="s">
        <v>110</v>
      </c>
      <c r="B156" s="43">
        <v>3.23</v>
      </c>
      <c r="C156" s="46">
        <v>65.41</v>
      </c>
      <c r="D156" s="43">
        <v>382.8</v>
      </c>
      <c r="E156" s="43">
        <v>141.811</v>
      </c>
    </row>
    <row r="157" spans="1:5" ht="24" customHeight="1" hidden="1">
      <c r="A157" s="31" t="s">
        <v>78</v>
      </c>
      <c r="B157" s="43">
        <v>3.48</v>
      </c>
      <c r="C157" s="46">
        <v>76.02</v>
      </c>
      <c r="D157" s="43">
        <v>382.6</v>
      </c>
      <c r="E157" s="43">
        <v>119.7497</v>
      </c>
    </row>
    <row r="158" spans="1:5" ht="24" customHeight="1">
      <c r="A158" s="11" t="s">
        <v>111</v>
      </c>
      <c r="B158" s="48">
        <f>AVERAGE(B159:B170)</f>
        <v>2.815</v>
      </c>
      <c r="C158" s="48">
        <f>AVERAGE(C159:C170)</f>
        <v>92.85583333333335</v>
      </c>
      <c r="D158" s="48">
        <f>AVERAGE(D159:D170)</f>
        <v>386.2808333333333</v>
      </c>
      <c r="E158" s="48">
        <f>AVERAGE(E159:E170)</f>
        <v>134.03316935483872</v>
      </c>
    </row>
    <row r="159" spans="1:5" ht="24" customHeight="1" hidden="1">
      <c r="A159" s="31" t="s">
        <v>112</v>
      </c>
      <c r="B159" s="43">
        <v>2.95</v>
      </c>
      <c r="C159" s="46">
        <v>87.23</v>
      </c>
      <c r="D159" s="43">
        <v>406.15</v>
      </c>
      <c r="E159" s="43">
        <f>4550.77/31</f>
        <v>146.79903225806453</v>
      </c>
    </row>
    <row r="160" spans="1:5" ht="24" customHeight="1" hidden="1">
      <c r="A160" s="31" t="s">
        <v>80</v>
      </c>
      <c r="B160" s="43">
        <v>3.7</v>
      </c>
      <c r="C160" s="46">
        <v>80.93</v>
      </c>
      <c r="D160" s="43">
        <v>418.6</v>
      </c>
      <c r="E160" s="43">
        <v>109.52</v>
      </c>
    </row>
    <row r="161" spans="1:5" ht="24" customHeight="1" hidden="1">
      <c r="A161" s="31" t="s">
        <v>81</v>
      </c>
      <c r="B161" s="43">
        <v>3.48</v>
      </c>
      <c r="C161" s="46">
        <v>177.65</v>
      </c>
      <c r="D161" s="43">
        <v>360.4</v>
      </c>
      <c r="E161" s="43">
        <v>140.43</v>
      </c>
    </row>
    <row r="162" spans="1:5" ht="24" customHeight="1" hidden="1">
      <c r="A162" s="31" t="s">
        <v>82</v>
      </c>
      <c r="B162" s="43">
        <v>3.22</v>
      </c>
      <c r="C162" s="46">
        <v>75.1</v>
      </c>
      <c r="D162" s="43">
        <v>386.82</v>
      </c>
      <c r="E162" s="43">
        <v>154.796</v>
      </c>
    </row>
    <row r="163" spans="1:5" ht="24" customHeight="1" hidden="1">
      <c r="A163" s="31" t="s">
        <v>83</v>
      </c>
      <c r="B163" s="43">
        <v>4.32</v>
      </c>
      <c r="C163" s="46">
        <v>100.46</v>
      </c>
      <c r="D163" s="43">
        <v>384.43</v>
      </c>
      <c r="E163" s="43">
        <v>130.335</v>
      </c>
    </row>
    <row r="164" spans="1:5" ht="24" customHeight="1" hidden="1">
      <c r="A164" s="31" t="s">
        <v>85</v>
      </c>
      <c r="B164" s="43">
        <v>2.28</v>
      </c>
      <c r="C164" s="46">
        <v>61.36</v>
      </c>
      <c r="D164" s="43">
        <v>388.85</v>
      </c>
      <c r="E164" s="43">
        <v>131.897</v>
      </c>
    </row>
    <row r="165" spans="1:5" ht="24" customHeight="1" hidden="1">
      <c r="A165" s="31" t="s">
        <v>86</v>
      </c>
      <c r="B165" s="43">
        <v>1.34</v>
      </c>
      <c r="C165" s="46">
        <v>70.98</v>
      </c>
      <c r="D165" s="43">
        <v>410.4</v>
      </c>
      <c r="E165" s="43">
        <v>127.747</v>
      </c>
    </row>
    <row r="166" spans="1:5" ht="24" customHeight="1" hidden="1">
      <c r="A166" s="31" t="s">
        <v>87</v>
      </c>
      <c r="B166" s="43">
        <v>3.38</v>
      </c>
      <c r="C166" s="46">
        <v>72.34</v>
      </c>
      <c r="D166" s="43">
        <v>369.85</v>
      </c>
      <c r="E166" s="43">
        <v>130.434</v>
      </c>
    </row>
    <row r="167" spans="1:5" ht="24" customHeight="1" hidden="1">
      <c r="A167" s="31" t="s">
        <v>88</v>
      </c>
      <c r="B167" s="43">
        <v>3.47</v>
      </c>
      <c r="C167" s="46">
        <v>120.92</v>
      </c>
      <c r="D167" s="43">
        <v>408.05</v>
      </c>
      <c r="E167" s="43">
        <v>144.385</v>
      </c>
    </row>
    <row r="168" spans="1:5" ht="24" customHeight="1" hidden="1">
      <c r="A168" s="31" t="s">
        <v>89</v>
      </c>
      <c r="B168" s="43">
        <v>2.28</v>
      </c>
      <c r="C168" s="46">
        <v>90.84</v>
      </c>
      <c r="D168" s="43">
        <v>384.88</v>
      </c>
      <c r="E168" s="43">
        <v>124.038</v>
      </c>
    </row>
    <row r="169" spans="1:5" ht="24" customHeight="1" hidden="1">
      <c r="A169" s="31" t="s">
        <v>77</v>
      </c>
      <c r="B169" s="43">
        <v>1.73</v>
      </c>
      <c r="C169" s="46">
        <v>99.03</v>
      </c>
      <c r="D169" s="43">
        <v>351.16</v>
      </c>
      <c r="E169" s="43">
        <v>134.437</v>
      </c>
    </row>
    <row r="170" spans="1:5" ht="24" customHeight="1" hidden="1">
      <c r="A170" s="31" t="s">
        <v>78</v>
      </c>
      <c r="B170" s="43">
        <v>1.63</v>
      </c>
      <c r="C170" s="46">
        <v>77.43</v>
      </c>
      <c r="D170" s="43">
        <v>365.78</v>
      </c>
      <c r="E170" s="43">
        <v>133.58</v>
      </c>
    </row>
    <row r="171" spans="1:5" ht="24" customHeight="1">
      <c r="A171" s="11" t="s">
        <v>114</v>
      </c>
      <c r="B171" s="48">
        <f>AVERAGE(B172:B183)</f>
        <v>2.725</v>
      </c>
      <c r="C171" s="48">
        <f>AVERAGE(C172:C183)</f>
        <v>68.76583333333333</v>
      </c>
      <c r="D171" s="48">
        <f>AVERAGE(D172:D183)</f>
        <v>386.71183333333335</v>
      </c>
      <c r="E171" s="48">
        <f>AVERAGE(E172:E183)</f>
        <v>151.32208333333332</v>
      </c>
    </row>
    <row r="172" spans="1:5" ht="24" customHeight="1" hidden="1">
      <c r="A172" s="31" t="s">
        <v>112</v>
      </c>
      <c r="B172" s="43">
        <v>1.93</v>
      </c>
      <c r="C172" s="43">
        <v>62.5</v>
      </c>
      <c r="D172" s="43">
        <v>403.07</v>
      </c>
      <c r="E172" s="43">
        <v>127.9</v>
      </c>
    </row>
    <row r="173" spans="1:5" ht="24" customHeight="1" hidden="1">
      <c r="A173" s="31" t="s">
        <v>80</v>
      </c>
      <c r="B173" s="43">
        <v>1.17</v>
      </c>
      <c r="C173" s="43">
        <v>88.39</v>
      </c>
      <c r="D173" s="43">
        <v>404.07</v>
      </c>
      <c r="E173" s="43">
        <v>151.09</v>
      </c>
    </row>
    <row r="174" spans="1:5" ht="24" customHeight="1" hidden="1">
      <c r="A174" s="31" t="s">
        <v>81</v>
      </c>
      <c r="B174" s="43">
        <v>4.57</v>
      </c>
      <c r="C174" s="43">
        <v>91.68</v>
      </c>
      <c r="D174" s="43">
        <v>370.36</v>
      </c>
      <c r="E174" s="43">
        <v>148.02</v>
      </c>
    </row>
    <row r="175" spans="1:5" ht="24" customHeight="1" hidden="1">
      <c r="A175" s="31" t="s">
        <v>82</v>
      </c>
      <c r="B175" s="43">
        <v>4.37</v>
      </c>
      <c r="C175" s="43">
        <v>60.86</v>
      </c>
      <c r="D175" s="43">
        <v>384.41</v>
      </c>
      <c r="E175" s="43">
        <v>149.363</v>
      </c>
    </row>
    <row r="176" spans="1:5" ht="24" customHeight="1" hidden="1">
      <c r="A176" s="31" t="s">
        <v>83</v>
      </c>
      <c r="B176" s="43">
        <v>2.93</v>
      </c>
      <c r="C176" s="43">
        <v>64.1</v>
      </c>
      <c r="D176" s="43">
        <v>367.17</v>
      </c>
      <c r="E176" s="55">
        <v>141.505</v>
      </c>
    </row>
    <row r="177" spans="1:5" ht="24" customHeight="1" hidden="1">
      <c r="A177" s="31" t="s">
        <v>85</v>
      </c>
      <c r="B177" s="43">
        <v>3.48</v>
      </c>
      <c r="C177" s="43">
        <v>49.9</v>
      </c>
      <c r="D177" s="43">
        <v>410.36</v>
      </c>
      <c r="E177" s="55">
        <v>155.232</v>
      </c>
    </row>
    <row r="178" spans="1:5" ht="24" customHeight="1" hidden="1">
      <c r="A178" s="31" t="s">
        <v>86</v>
      </c>
      <c r="B178" s="43">
        <v>1.35</v>
      </c>
      <c r="C178" s="43">
        <v>40.83</v>
      </c>
      <c r="D178" s="43">
        <v>390.474</v>
      </c>
      <c r="E178" s="55">
        <v>151.488</v>
      </c>
    </row>
    <row r="179" spans="1:5" ht="24" customHeight="1" hidden="1">
      <c r="A179" s="31" t="s">
        <v>87</v>
      </c>
      <c r="B179" s="43">
        <v>2.15</v>
      </c>
      <c r="C179" s="43">
        <v>41.26</v>
      </c>
      <c r="D179" s="43">
        <v>405.156</v>
      </c>
      <c r="E179" s="55">
        <v>129.289</v>
      </c>
    </row>
    <row r="180" spans="1:5" ht="24" customHeight="1" hidden="1">
      <c r="A180" s="31" t="s">
        <v>88</v>
      </c>
      <c r="B180" s="43">
        <v>3</v>
      </c>
      <c r="C180" s="43">
        <v>79.44</v>
      </c>
      <c r="D180" s="43">
        <v>378.806</v>
      </c>
      <c r="E180" s="55">
        <v>184.611</v>
      </c>
    </row>
    <row r="181" spans="1:5" ht="24" customHeight="1" hidden="1">
      <c r="A181" s="31" t="s">
        <v>89</v>
      </c>
      <c r="B181" s="43">
        <v>1.75</v>
      </c>
      <c r="C181" s="43">
        <v>82.65</v>
      </c>
      <c r="D181" s="43">
        <v>370.715</v>
      </c>
      <c r="E181" s="55">
        <v>141.925</v>
      </c>
    </row>
    <row r="182" spans="1:5" ht="24" customHeight="1" hidden="1">
      <c r="A182" s="31" t="s">
        <v>77</v>
      </c>
      <c r="B182" s="43">
        <v>3.32</v>
      </c>
      <c r="C182" s="43">
        <v>75.94</v>
      </c>
      <c r="D182" s="43">
        <v>383.579</v>
      </c>
      <c r="E182" s="55">
        <v>150.499</v>
      </c>
    </row>
    <row r="183" spans="1:5" ht="24" customHeight="1">
      <c r="A183" s="31" t="s">
        <v>78</v>
      </c>
      <c r="B183" s="43">
        <v>2.68</v>
      </c>
      <c r="C183" s="43">
        <v>87.64</v>
      </c>
      <c r="D183" s="43">
        <v>372.372</v>
      </c>
      <c r="E183" s="55">
        <v>184.943</v>
      </c>
    </row>
    <row r="184" spans="1:5" ht="24" customHeight="1">
      <c r="A184" s="11" t="s">
        <v>115</v>
      </c>
      <c r="B184" s="48" t="s">
        <v>116</v>
      </c>
      <c r="C184" s="48" t="s">
        <v>116</v>
      </c>
      <c r="D184" s="48">
        <f>AVERAGE(D185:D196)</f>
        <v>400.2366666666667</v>
      </c>
      <c r="E184" s="48">
        <f>AVERAGE(E185:E196)</f>
        <v>170.89960938300052</v>
      </c>
    </row>
    <row r="185" spans="1:5" ht="24" customHeight="1">
      <c r="A185" s="31" t="s">
        <v>112</v>
      </c>
      <c r="B185" s="43">
        <v>2.35</v>
      </c>
      <c r="C185" s="43">
        <v>79.55</v>
      </c>
      <c r="D185" s="43">
        <v>400.21</v>
      </c>
      <c r="E185" s="43">
        <v>187.974</v>
      </c>
    </row>
    <row r="186" spans="1:5" ht="24" customHeight="1">
      <c r="A186" s="31" t="s">
        <v>80</v>
      </c>
      <c r="B186" s="43">
        <v>2.83</v>
      </c>
      <c r="C186" s="43">
        <v>67.89</v>
      </c>
      <c r="D186" s="43">
        <v>444.48</v>
      </c>
      <c r="E186" s="43">
        <v>141.8367857142857</v>
      </c>
    </row>
    <row r="187" spans="1:5" ht="24" customHeight="1">
      <c r="A187" s="31" t="s">
        <v>81</v>
      </c>
      <c r="B187" s="43">
        <v>4.12</v>
      </c>
      <c r="C187" s="43">
        <v>64.94</v>
      </c>
      <c r="D187" s="43">
        <v>402.3</v>
      </c>
      <c r="E187" s="43">
        <v>179.048</v>
      </c>
    </row>
    <row r="188" spans="1:5" ht="24" customHeight="1">
      <c r="A188" s="31" t="s">
        <v>82</v>
      </c>
      <c r="B188" s="43">
        <v>3.32</v>
      </c>
      <c r="C188" s="43">
        <v>50.74</v>
      </c>
      <c r="D188" s="43">
        <v>388.34</v>
      </c>
      <c r="E188" s="43">
        <v>191.963</v>
      </c>
    </row>
    <row r="189" spans="1:5" ht="24" customHeight="1">
      <c r="A189" s="31" t="s">
        <v>83</v>
      </c>
      <c r="B189" s="43">
        <v>2.2</v>
      </c>
      <c r="C189" s="43">
        <v>66.74</v>
      </c>
      <c r="D189" s="43">
        <v>399.32</v>
      </c>
      <c r="E189" s="43">
        <v>150.745</v>
      </c>
    </row>
    <row r="190" spans="1:5" ht="24" customHeight="1">
      <c r="A190" s="31" t="s">
        <v>85</v>
      </c>
      <c r="B190" s="43">
        <v>1.27</v>
      </c>
      <c r="C190" s="43">
        <v>38.75</v>
      </c>
      <c r="D190" s="43">
        <v>426.38</v>
      </c>
      <c r="E190" s="43">
        <v>169.3</v>
      </c>
    </row>
    <row r="191" spans="1:5" ht="24" customHeight="1">
      <c r="A191" s="31" t="s">
        <v>86</v>
      </c>
      <c r="B191" s="43">
        <v>2.58</v>
      </c>
      <c r="C191" s="43">
        <v>48.65</v>
      </c>
      <c r="D191" s="43">
        <v>397.15</v>
      </c>
      <c r="E191" s="43">
        <v>174.644</v>
      </c>
    </row>
    <row r="192" spans="1:5" ht="24" customHeight="1">
      <c r="A192" s="31" t="s">
        <v>87</v>
      </c>
      <c r="B192" s="43">
        <v>3.22</v>
      </c>
      <c r="C192" s="43">
        <v>48.59</v>
      </c>
      <c r="D192" s="43">
        <v>395.58</v>
      </c>
      <c r="E192" s="43">
        <v>195.451</v>
      </c>
    </row>
    <row r="193" spans="1:5" ht="24" customHeight="1">
      <c r="A193" s="31" t="s">
        <v>88</v>
      </c>
      <c r="B193" s="43">
        <v>3.54</v>
      </c>
      <c r="C193" s="43">
        <v>49.24</v>
      </c>
      <c r="D193" s="43">
        <v>414.03</v>
      </c>
      <c r="E193" s="43">
        <v>135.432</v>
      </c>
    </row>
    <row r="194" spans="1:5" ht="24" customHeight="1">
      <c r="A194" s="31" t="s">
        <v>89</v>
      </c>
      <c r="B194" s="43">
        <v>3.88</v>
      </c>
      <c r="C194" s="43">
        <v>54.8</v>
      </c>
      <c r="D194" s="43">
        <v>373.41</v>
      </c>
      <c r="E194" s="43">
        <v>162.643</v>
      </c>
    </row>
    <row r="195" spans="1:5" ht="24" customHeight="1">
      <c r="A195" s="31" t="s">
        <v>77</v>
      </c>
      <c r="B195" s="43">
        <v>3.9</v>
      </c>
      <c r="C195" s="43">
        <v>55.02</v>
      </c>
      <c r="D195" s="43">
        <v>379.41</v>
      </c>
      <c r="E195" s="43">
        <v>168.06433333333334</v>
      </c>
    </row>
    <row r="196" spans="1:5" ht="24" customHeight="1">
      <c r="A196" s="31" t="s">
        <v>78</v>
      </c>
      <c r="B196" s="43">
        <v>3.07</v>
      </c>
      <c r="C196" s="43">
        <v>111.53</v>
      </c>
      <c r="D196" s="43">
        <v>382.23</v>
      </c>
      <c r="E196" s="43">
        <v>193.69419354838712</v>
      </c>
    </row>
    <row r="197" spans="1:5" ht="42" customHeight="1">
      <c r="A197" s="39" t="s">
        <v>32</v>
      </c>
      <c r="B197" s="40">
        <f>(B196/B195-1)*100</f>
        <v>-21.282051282051285</v>
      </c>
      <c r="C197" s="40">
        <f>(C196/C195-1)*100</f>
        <v>102.70810614322063</v>
      </c>
      <c r="D197" s="40">
        <f>(D196/D195-1)*100</f>
        <v>0.7432592709733621</v>
      </c>
      <c r="E197" s="40">
        <f>(E196/E195-1)*100</f>
        <v>15.250029382629538</v>
      </c>
    </row>
    <row r="198" spans="1:5" ht="16.5">
      <c r="A198" s="59" t="s">
        <v>33</v>
      </c>
      <c r="B198" s="64">
        <f>(B196/B183-1)*100</f>
        <v>14.552238805970141</v>
      </c>
      <c r="C198" s="64">
        <f>(C196/C183-1)*100</f>
        <v>27.259242355089008</v>
      </c>
      <c r="D198" s="64">
        <f>(D196/D183-1)*100</f>
        <v>2.647352647352652</v>
      </c>
      <c r="E198" s="64">
        <f>(E196/E183-1)*100</f>
        <v>4.731832807074121</v>
      </c>
    </row>
    <row r="199" spans="1:5" ht="16.5">
      <c r="A199" s="60"/>
      <c r="B199" s="65"/>
      <c r="C199" s="65"/>
      <c r="D199" s="65"/>
      <c r="E199" s="65"/>
    </row>
    <row r="200" spans="1:5" ht="16.5">
      <c r="A200" s="37" t="s">
        <v>106</v>
      </c>
      <c r="B200" s="37"/>
      <c r="C200" s="37"/>
      <c r="D200" s="37"/>
      <c r="E200" s="37"/>
    </row>
    <row r="201" ht="16.5">
      <c r="A201" s="47" t="s">
        <v>109</v>
      </c>
    </row>
    <row r="202" spans="1:4" ht="16.5">
      <c r="A202" s="54"/>
      <c r="C202" s="7"/>
      <c r="D202"/>
    </row>
    <row r="203" spans="3:4" ht="16.5">
      <c r="C203" s="7"/>
      <c r="D203"/>
    </row>
  </sheetData>
  <sheetProtection/>
  <mergeCells count="10">
    <mergeCell ref="E3:E5"/>
    <mergeCell ref="A198:A199"/>
    <mergeCell ref="D3:D5"/>
    <mergeCell ref="D198:D199"/>
    <mergeCell ref="A3:A5"/>
    <mergeCell ref="B4:B5"/>
    <mergeCell ref="C4:C5"/>
    <mergeCell ref="E198:E199"/>
    <mergeCell ref="C198:C199"/>
    <mergeCell ref="B198:B199"/>
  </mergeCells>
  <printOptions/>
  <pageMargins left="0.7480314960629921" right="0.7480314960629921" top="0" bottom="0" header="0.5118110236220472" footer="0.5118110236220472"/>
  <pageSetup horizontalDpi="300" verticalDpi="300" orientation="portrait" paperSize="9" scale="95" r:id="rId1"/>
  <ignoredErrors>
    <ignoredError sqref="D13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Lucky-Ting</dc:creator>
  <cp:keywords/>
  <dc:description/>
  <cp:lastModifiedBy>tccggod</cp:lastModifiedBy>
  <cp:lastPrinted>2002-11-26T01:15:52Z</cp:lastPrinted>
  <dcterms:created xsi:type="dcterms:W3CDTF">1998-03-14T14:37:03Z</dcterms:created>
  <dcterms:modified xsi:type="dcterms:W3CDTF">2011-10-19T07:09:57Z</dcterms:modified>
  <cp:category/>
  <cp:version/>
  <cp:contentType/>
  <cp:contentStatus/>
</cp:coreProperties>
</file>